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ska\Desktop\BZPT\"/>
    </mc:Choice>
  </mc:AlternateContent>
  <xr:revisionPtr revIDLastSave="0" documentId="13_ncr:1_{0CC9016F-6A13-4EC8-ACF2-88FA108DCFAB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Arkusz1" sheetId="1" r:id="rId1"/>
    <sheet name="Arkusz2" sheetId="2" r:id="rId2"/>
    <sheet name="Arkusz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D13" i="2" l="1"/>
  <c r="E13" i="2" s="1"/>
  <c r="D12" i="2"/>
  <c r="E12" i="2" s="1"/>
  <c r="D11" i="2"/>
  <c r="E11" i="2" s="1"/>
  <c r="D10" i="2"/>
  <c r="E10" i="2" s="1"/>
  <c r="D9" i="2"/>
  <c r="E9" i="2" s="1"/>
  <c r="C9" i="2"/>
  <c r="C10" i="2" s="1"/>
  <c r="E5" i="1"/>
  <c r="D5" i="1"/>
  <c r="D10" i="1"/>
  <c r="E10" i="1" s="1"/>
  <c r="D11" i="1"/>
  <c r="E11" i="1" s="1"/>
  <c r="D12" i="1"/>
  <c r="E12" i="1" s="1"/>
  <c r="D13" i="1"/>
  <c r="E13" i="1" s="1"/>
  <c r="D9" i="1"/>
  <c r="E9" i="1" s="1"/>
  <c r="C10" i="1"/>
  <c r="C5" i="1" s="1"/>
  <c r="C9" i="1"/>
  <c r="E14" i="1" l="1"/>
  <c r="F9" i="1"/>
  <c r="F10" i="1" s="1"/>
  <c r="C11" i="1"/>
  <c r="C12" i="1" s="1"/>
  <c r="C13" i="1" s="1"/>
  <c r="E14" i="2"/>
  <c r="C5" i="2"/>
  <c r="C11" i="2"/>
  <c r="C12" i="2" s="1"/>
  <c r="C13" i="2" s="1"/>
  <c r="F9" i="2"/>
  <c r="F10" i="2" s="1"/>
  <c r="F11" i="1" l="1"/>
  <c r="F12" i="1" s="1"/>
  <c r="F13" i="1" s="1"/>
  <c r="C7" i="1" s="1"/>
  <c r="F11" i="2"/>
  <c r="F12" i="2" s="1"/>
  <c r="F13" i="2" l="1"/>
  <c r="C7" i="2" s="1"/>
  <c r="C6" i="2"/>
  <c r="D6" i="2" s="1"/>
  <c r="E6" i="2" s="1"/>
</calcChain>
</file>

<file path=xl/sharedStrings.xml><?xml version="1.0" encoding="utf-8"?>
<sst xmlns="http://schemas.openxmlformats.org/spreadsheetml/2006/main" count="30" uniqueCount="17">
  <si>
    <t>Projekt A</t>
  </si>
  <si>
    <t>OZA</t>
  </si>
  <si>
    <t>OZG</t>
  </si>
  <si>
    <t>Okres</t>
  </si>
  <si>
    <t>NCF</t>
  </si>
  <si>
    <t>Skumulowane NCF</t>
  </si>
  <si>
    <t>COT</t>
  </si>
  <si>
    <t>projekt realizujemy bo 2,5 &lt; 3</t>
  </si>
  <si>
    <t>NCF*COT</t>
  </si>
  <si>
    <t>OZZA</t>
  </si>
  <si>
    <t>Skum. NCF*COT</t>
  </si>
  <si>
    <t>NPV</t>
  </si>
  <si>
    <t>I (nakład)</t>
  </si>
  <si>
    <t>i (Stopa dyskonta)</t>
  </si>
  <si>
    <t>Projekt B</t>
  </si>
  <si>
    <t>Okres zwrotu A wynosi 2 lata 6 miesięcy</t>
  </si>
  <si>
    <t>Okres zwrotu zdyskontowany A wynosi 2 lata 11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</si>
</sst>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Fill="1" applyBorder="1"/>
    <xf numFmtId="0" fontId="2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2" fillId="0" borderId="1" xfId="0" applyFont="1" applyFill="1" applyBorder="1"/>
    <xf numFmtId="0" fontId="8" fillId="0" borderId="1" xfId="0" applyFont="1" applyBorder="1"/>
    <xf numFmtId="0" fontId="9" fillId="0" borderId="0" xfId="0" applyFont="1"/>
    <xf numFmtId="0" fontId="0" fillId="0" borderId="2" xfId="0" applyBorder="1"/>
    <xf numFmtId="0" fontId="0" fillId="0" borderId="0" xfId="0" applyBorder="1"/>
    <xf numFmtId="0" fontId="7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="120" zoomScaleNormal="120" workbookViewId="0">
      <selection activeCell="L16" sqref="L16"/>
    </sheetView>
  </sheetViews>
  <sheetFormatPr defaultRowHeight="15" x14ac:dyDescent="0.25"/>
  <cols>
    <col min="1" max="1" width="10.5703125" customWidth="1"/>
    <col min="3" max="3" width="17" customWidth="1"/>
    <col min="6" max="6" width="14.85546875" customWidth="1"/>
  </cols>
  <sheetData>
    <row r="1" spans="1:11" x14ac:dyDescent="0.25">
      <c r="A1" t="s">
        <v>12</v>
      </c>
      <c r="B1" s="13">
        <v>100000</v>
      </c>
    </row>
    <row r="2" spans="1:11" x14ac:dyDescent="0.25">
      <c r="A2" t="s">
        <v>13</v>
      </c>
      <c r="B2">
        <v>0.1</v>
      </c>
    </row>
    <row r="4" spans="1:11" x14ac:dyDescent="0.25">
      <c r="A4" s="16" t="s">
        <v>0</v>
      </c>
      <c r="B4" t="s">
        <v>2</v>
      </c>
      <c r="C4" s="2">
        <v>3</v>
      </c>
    </row>
    <row r="5" spans="1:11" x14ac:dyDescent="0.25">
      <c r="B5" s="5" t="s">
        <v>1</v>
      </c>
      <c r="C5">
        <f>A10+(B1-C10)/B11</f>
        <v>2.5333333333333332</v>
      </c>
      <c r="D5">
        <f>(0.533*12)</f>
        <v>6.3960000000000008</v>
      </c>
      <c r="E5" s="4">
        <f>A10+0.6</f>
        <v>2.6</v>
      </c>
      <c r="F5" t="s">
        <v>15</v>
      </c>
      <c r="K5" s="5" t="s">
        <v>7</v>
      </c>
    </row>
    <row r="6" spans="1:11" x14ac:dyDescent="0.25">
      <c r="B6" t="s">
        <v>9</v>
      </c>
      <c r="C6">
        <f>A10+(B1-F10)/E11</f>
        <v>2.8580000000000005</v>
      </c>
      <c r="D6">
        <f>0.858*12</f>
        <v>10.295999999999999</v>
      </c>
      <c r="E6" s="11">
        <f>A10+0.11</f>
        <v>2.11</v>
      </c>
      <c r="F6" t="s">
        <v>16</v>
      </c>
    </row>
    <row r="7" spans="1:11" x14ac:dyDescent="0.25">
      <c r="B7" t="s">
        <v>11</v>
      </c>
      <c r="C7" s="13">
        <f>F13-B1</f>
        <v>30665.130921260934</v>
      </c>
    </row>
    <row r="8" spans="1:11" x14ac:dyDescent="0.25">
      <c r="A8" s="1" t="s">
        <v>3</v>
      </c>
      <c r="B8" s="1" t="s">
        <v>4</v>
      </c>
      <c r="C8" s="1" t="s">
        <v>5</v>
      </c>
      <c r="D8" s="1" t="s">
        <v>6</v>
      </c>
      <c r="E8" s="6" t="s">
        <v>8</v>
      </c>
      <c r="F8" s="1" t="s">
        <v>10</v>
      </c>
    </row>
    <row r="9" spans="1:11" x14ac:dyDescent="0.25">
      <c r="A9" s="1">
        <v>1</v>
      </c>
      <c r="B9" s="1">
        <v>25000</v>
      </c>
      <c r="C9" s="1">
        <f>B9</f>
        <v>25000</v>
      </c>
      <c r="D9" s="1">
        <f>1/(1+$B$2)^A9</f>
        <v>0.90909090909090906</v>
      </c>
      <c r="E9" s="1">
        <f>B9*D9</f>
        <v>22727.272727272728</v>
      </c>
      <c r="F9" s="1">
        <f>E9</f>
        <v>22727.272727272728</v>
      </c>
    </row>
    <row r="10" spans="1:11" x14ac:dyDescent="0.25">
      <c r="A10" s="8">
        <v>2</v>
      </c>
      <c r="B10" s="8">
        <v>35000</v>
      </c>
      <c r="C10" s="8">
        <f>C9+B10</f>
        <v>60000</v>
      </c>
      <c r="D10" s="1">
        <f t="shared" ref="D10:D13" si="0">1/(1+$B$2)^A10</f>
        <v>0.82644628099173545</v>
      </c>
      <c r="E10" s="1">
        <f t="shared" ref="E10:E13" si="1">B10*D10</f>
        <v>28925.619834710742</v>
      </c>
      <c r="F10" s="10">
        <f>F9+E10</f>
        <v>51652.89256198347</v>
      </c>
    </row>
    <row r="11" spans="1:11" x14ac:dyDescent="0.25">
      <c r="A11" s="1">
        <v>3</v>
      </c>
      <c r="B11" s="1">
        <v>75000</v>
      </c>
      <c r="C11" s="1">
        <f t="shared" ref="C11:C13" si="2">C10+B11</f>
        <v>135000</v>
      </c>
      <c r="D11" s="1">
        <f t="shared" si="0"/>
        <v>0.75131480090157754</v>
      </c>
      <c r="E11" s="1">
        <f t="shared" si="1"/>
        <v>56348.610067618312</v>
      </c>
      <c r="F11" s="1">
        <f t="shared" ref="F11:F13" si="3">F10+E11</f>
        <v>108001.50262960177</v>
      </c>
    </row>
    <row r="12" spans="1:11" x14ac:dyDescent="0.25">
      <c r="A12" s="1">
        <v>4</v>
      </c>
      <c r="B12" s="1">
        <v>15000</v>
      </c>
      <c r="C12" s="1">
        <f t="shared" si="2"/>
        <v>150000</v>
      </c>
      <c r="D12" s="1">
        <f t="shared" si="0"/>
        <v>0.68301345536507052</v>
      </c>
      <c r="E12" s="1">
        <f t="shared" si="1"/>
        <v>10245.201830476059</v>
      </c>
      <c r="F12" s="1">
        <f t="shared" si="3"/>
        <v>118246.70446007783</v>
      </c>
    </row>
    <row r="13" spans="1:11" x14ac:dyDescent="0.25">
      <c r="A13" s="1">
        <v>5</v>
      </c>
      <c r="B13" s="1">
        <v>20000</v>
      </c>
      <c r="C13" s="1">
        <f t="shared" si="2"/>
        <v>170000</v>
      </c>
      <c r="D13" s="1">
        <f t="shared" si="0"/>
        <v>0.62092132305915493</v>
      </c>
      <c r="E13" s="1">
        <f t="shared" si="1"/>
        <v>12418.426461183099</v>
      </c>
      <c r="F13" s="12">
        <f t="shared" si="3"/>
        <v>130665.13092126093</v>
      </c>
    </row>
    <row r="14" spans="1:11" x14ac:dyDescent="0.25">
      <c r="C14" s="18"/>
      <c r="D14" s="18"/>
      <c r="E14" s="19">
        <f>SUM(E9:E13)-B1</f>
        <v>30665.130921260934</v>
      </c>
      <c r="F14" s="17"/>
    </row>
    <row r="15" spans="1:11" x14ac:dyDescent="0.25">
      <c r="A15" s="18"/>
      <c r="B15" s="18"/>
      <c r="C15" s="18"/>
      <c r="D15" s="18"/>
      <c r="E15" s="18"/>
      <c r="F15" s="18"/>
    </row>
    <row r="16" spans="1:11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abSelected="1" workbookViewId="0">
      <selection activeCell="E6" sqref="E6"/>
    </sheetView>
  </sheetViews>
  <sheetFormatPr defaultRowHeight="15" x14ac:dyDescent="0.25"/>
  <cols>
    <col min="1" max="1" width="17.140625" customWidth="1"/>
  </cols>
  <sheetData>
    <row r="1" spans="1:12" x14ac:dyDescent="0.25">
      <c r="A1" t="s">
        <v>12</v>
      </c>
      <c r="B1" s="13">
        <v>100000</v>
      </c>
    </row>
    <row r="2" spans="1:12" x14ac:dyDescent="0.25">
      <c r="A2" t="s">
        <v>13</v>
      </c>
      <c r="B2">
        <v>0.1</v>
      </c>
    </row>
    <row r="4" spans="1:12" x14ac:dyDescent="0.25">
      <c r="A4" s="3" t="s">
        <v>14</v>
      </c>
      <c r="B4" s="3" t="s">
        <v>2</v>
      </c>
      <c r="C4" s="3">
        <v>3</v>
      </c>
      <c r="D4" s="3"/>
      <c r="E4" s="3"/>
      <c r="F4" s="3"/>
      <c r="G4" s="3"/>
    </row>
    <row r="5" spans="1:12" x14ac:dyDescent="0.25">
      <c r="A5" s="3"/>
      <c r="B5" s="3" t="s">
        <v>1</v>
      </c>
      <c r="C5" s="2">
        <f>A10+(B1-C10)/B11</f>
        <v>3</v>
      </c>
      <c r="D5" s="3"/>
      <c r="E5" s="3"/>
      <c r="G5" s="3"/>
      <c r="L5" s="3" t="s">
        <v>7</v>
      </c>
    </row>
    <row r="6" spans="1:12" x14ac:dyDescent="0.25">
      <c r="A6" s="3"/>
      <c r="B6" s="3" t="s">
        <v>9</v>
      </c>
      <c r="C6" s="3">
        <f>(B1-F12)/E13</f>
        <v>3.8843750000000239E-2</v>
      </c>
      <c r="D6" s="3">
        <f>C6*12</f>
        <v>0.4661250000000029</v>
      </c>
      <c r="E6" s="3">
        <f>A12+D6</f>
        <v>4.4661250000000026</v>
      </c>
      <c r="F6" s="3"/>
      <c r="G6" s="3"/>
    </row>
    <row r="7" spans="1:12" x14ac:dyDescent="0.25">
      <c r="A7" s="3"/>
      <c r="B7" s="3" t="s">
        <v>11</v>
      </c>
      <c r="C7" s="2">
        <f>F13-B1</f>
        <v>47744.192833326058</v>
      </c>
      <c r="D7" s="3"/>
      <c r="E7" s="3"/>
      <c r="F7" s="3"/>
      <c r="G7" s="3"/>
    </row>
    <row r="8" spans="1:12" x14ac:dyDescent="0.25">
      <c r="A8" s="7" t="s">
        <v>3</v>
      </c>
      <c r="B8" s="7" t="s">
        <v>4</v>
      </c>
      <c r="C8" s="7" t="s">
        <v>5</v>
      </c>
      <c r="D8" s="7" t="s">
        <v>6</v>
      </c>
      <c r="E8" s="14" t="s">
        <v>8</v>
      </c>
      <c r="F8" s="7" t="s">
        <v>10</v>
      </c>
      <c r="G8" s="3"/>
    </row>
    <row r="9" spans="1:12" x14ac:dyDescent="0.25">
      <c r="A9" s="7">
        <v>1</v>
      </c>
      <c r="B9" s="7">
        <v>35000</v>
      </c>
      <c r="C9" s="7">
        <f>B9</f>
        <v>35000</v>
      </c>
      <c r="D9" s="7">
        <f>1/(1+$B$2)^A9</f>
        <v>0.90909090909090906</v>
      </c>
      <c r="E9" s="7">
        <f>B9*D9</f>
        <v>31818.181818181816</v>
      </c>
      <c r="F9" s="7">
        <f>E9</f>
        <v>31818.181818181816</v>
      </c>
      <c r="G9" s="3"/>
    </row>
    <row r="10" spans="1:12" x14ac:dyDescent="0.25">
      <c r="A10" s="7">
        <v>2</v>
      </c>
      <c r="B10" s="7">
        <v>50000</v>
      </c>
      <c r="C10" s="7">
        <f>C9+B10</f>
        <v>85000</v>
      </c>
      <c r="D10" s="7">
        <f t="shared" ref="D10:D13" si="0">1/(1+$B$2)^A10</f>
        <v>0.82644628099173545</v>
      </c>
      <c r="E10" s="7">
        <f t="shared" ref="E10:E13" si="1">B10*D10</f>
        <v>41322.31404958677</v>
      </c>
      <c r="F10" s="7">
        <f>F9+E10</f>
        <v>73140.495867768594</v>
      </c>
      <c r="G10" s="3"/>
    </row>
    <row r="11" spans="1:12" x14ac:dyDescent="0.25">
      <c r="A11" s="8">
        <v>3</v>
      </c>
      <c r="B11" s="8">
        <v>15000</v>
      </c>
      <c r="C11" s="8">
        <f t="shared" ref="C11:C13" si="2">C10+B11</f>
        <v>100000</v>
      </c>
      <c r="D11" s="7">
        <f t="shared" si="0"/>
        <v>0.75131480090157754</v>
      </c>
      <c r="E11" s="7">
        <f t="shared" si="1"/>
        <v>11269.722013523664</v>
      </c>
      <c r="F11" s="7">
        <f t="shared" ref="F11:F13" si="3">F10+E11</f>
        <v>84410.21788129225</v>
      </c>
      <c r="G11" s="3"/>
    </row>
    <row r="12" spans="1:12" x14ac:dyDescent="0.25">
      <c r="A12" s="9">
        <v>4</v>
      </c>
      <c r="B12" s="9">
        <v>20000</v>
      </c>
      <c r="C12" s="9">
        <f t="shared" si="2"/>
        <v>120000</v>
      </c>
      <c r="D12" s="9">
        <f t="shared" si="0"/>
        <v>0.68301345536507052</v>
      </c>
      <c r="E12" s="9">
        <f t="shared" si="1"/>
        <v>13660.26910730141</v>
      </c>
      <c r="F12" s="15">
        <f t="shared" si="3"/>
        <v>98070.486988593664</v>
      </c>
      <c r="G12" s="3"/>
    </row>
    <row r="13" spans="1:12" x14ac:dyDescent="0.25">
      <c r="A13" s="7">
        <v>5</v>
      </c>
      <c r="B13" s="7">
        <v>80000</v>
      </c>
      <c r="C13" s="7">
        <f t="shared" si="2"/>
        <v>200000</v>
      </c>
      <c r="D13" s="7">
        <f t="shared" si="0"/>
        <v>0.62092132305915493</v>
      </c>
      <c r="E13" s="7">
        <f t="shared" si="1"/>
        <v>49673.705844732394</v>
      </c>
      <c r="F13" s="7">
        <f t="shared" si="3"/>
        <v>147744.19283332606</v>
      </c>
      <c r="G13" s="3"/>
    </row>
    <row r="14" spans="1:12" x14ac:dyDescent="0.25">
      <c r="A14" s="7"/>
      <c r="B14" s="7"/>
      <c r="C14" s="7"/>
      <c r="D14" s="7"/>
      <c r="E14" s="8">
        <f>SUM(E9:E13)-B1</f>
        <v>47744.192833326058</v>
      </c>
      <c r="F14" s="7"/>
      <c r="G14" s="3"/>
    </row>
    <row r="15" spans="1:12" x14ac:dyDescent="0.25">
      <c r="A15" s="7"/>
      <c r="B15" s="7"/>
      <c r="C15" s="7"/>
      <c r="D15" s="7"/>
      <c r="E15" s="7"/>
      <c r="F15" s="7"/>
      <c r="G15" s="3"/>
    </row>
    <row r="16" spans="1:12" x14ac:dyDescent="0.25">
      <c r="A16" s="7"/>
      <c r="B16" s="7"/>
      <c r="C16" s="7"/>
      <c r="D16" s="7"/>
      <c r="E16" s="3"/>
      <c r="F16" s="3"/>
      <c r="G16" s="3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WMiI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Tanska</cp:lastModifiedBy>
  <dcterms:created xsi:type="dcterms:W3CDTF">2018-11-27T12:59:39Z</dcterms:created>
  <dcterms:modified xsi:type="dcterms:W3CDTF">2018-11-27T14:22:02Z</dcterms:modified>
</cp:coreProperties>
</file>