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795" activeTab="0"/>
  </bookViews>
  <sheets>
    <sheet name="TM_zestawienie" sheetId="1" r:id="rId1"/>
    <sheet name="PSISK_zestawienie" sheetId="2" r:id="rId2"/>
    <sheet name="TM_semestry" sheetId="3" r:id="rId3"/>
    <sheet name="PSISK_semestry" sheetId="4" r:id="rId4"/>
  </sheets>
  <definedNames>
    <definedName name="_xlnm.Print_Area" localSheetId="3">'PSISK_semestry'!$A$1:$G$60</definedName>
    <definedName name="_xlnm.Print_Area" localSheetId="1">'PSISK_zestawienie'!$A$1:$O$109</definedName>
    <definedName name="_xlnm.Print_Area" localSheetId="2">'TM_semestry'!$A$1:$G$59</definedName>
    <definedName name="_xlnm.Print_Area" localSheetId="0">'TM_zestawienie'!$A$1:$O$109</definedName>
  </definedNames>
  <calcPr fullCalcOnLoad="1"/>
</workbook>
</file>

<file path=xl/sharedStrings.xml><?xml version="1.0" encoding="utf-8"?>
<sst xmlns="http://schemas.openxmlformats.org/spreadsheetml/2006/main" count="651" uniqueCount="166">
  <si>
    <t>Lp.</t>
  </si>
  <si>
    <t>Egz.</t>
  </si>
  <si>
    <t>Pkt</t>
  </si>
  <si>
    <t xml:space="preserve">po </t>
  </si>
  <si>
    <t>ECTS</t>
  </si>
  <si>
    <t>sem.</t>
  </si>
  <si>
    <t>wyk.</t>
  </si>
  <si>
    <t>Liczba egzaminów / punktów</t>
  </si>
  <si>
    <t>Nazwa przedmiotu/ modułu</t>
  </si>
  <si>
    <t xml:space="preserve"> LICZBA GODZIN W SEMESTRZE</t>
  </si>
  <si>
    <t>kon.</t>
  </si>
  <si>
    <t>lab.</t>
  </si>
  <si>
    <t>inne</t>
  </si>
  <si>
    <t>Wymagania ogólne</t>
  </si>
  <si>
    <t>Ergonomia</t>
  </si>
  <si>
    <t>Ochrona  własności intelektualnej</t>
  </si>
  <si>
    <t>Etykieta</t>
  </si>
  <si>
    <t>Szkolenie z bezpieczeństwo i higieny pracy</t>
  </si>
  <si>
    <t>zal.</t>
  </si>
  <si>
    <t>zal_O</t>
  </si>
  <si>
    <t>Wychowanie fizyczne</t>
  </si>
  <si>
    <t>Kierunkowe</t>
  </si>
  <si>
    <t>Praktyka zawodowa</t>
  </si>
  <si>
    <t>Praca dyplomowa</t>
  </si>
  <si>
    <t>Inne</t>
  </si>
  <si>
    <t>semestr 1</t>
  </si>
  <si>
    <t>semestr 2</t>
  </si>
  <si>
    <t>semestr 3</t>
  </si>
  <si>
    <t>semestr 4</t>
  </si>
  <si>
    <t>2a</t>
  </si>
  <si>
    <t>2b</t>
  </si>
  <si>
    <t>l.egz.</t>
  </si>
  <si>
    <t>Razem:</t>
  </si>
  <si>
    <t>samodzielna</t>
  </si>
  <si>
    <t>kontaktowe</t>
  </si>
  <si>
    <t>w+ćw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</si>
  <si>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</si>
  <si>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</si>
  <si>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</si>
  <si>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</si>
  <si>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</si>
  <si>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</si>
  <si>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</si>
  <si>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</si>
  <si>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</si>
  <si>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</si>
  <si>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</si>
  <si>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</si>
  <si>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</si>
  <si>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</si>
  <si>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</si>
  <si>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</si>
  <si>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</si>
  <si>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</si>
  <si>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</si>
  <si>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</si>
  <si>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</si>
  <si>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</si>
  <si>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</si>
  <si>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</si>
  <si>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</si>
  <si>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</si>
  <si>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status</t>
  </si>
  <si>
    <t>o</t>
  </si>
  <si>
    <t>o/f</t>
  </si>
  <si>
    <t>f</t>
  </si>
  <si>
    <t>w zakresie nauk technicznych</t>
  </si>
  <si>
    <t>w zakresie nauk ścisłych</t>
  </si>
  <si>
    <t>prakt</t>
  </si>
  <si>
    <t>razem</t>
  </si>
  <si>
    <t>1ECTS</t>
  </si>
  <si>
    <t>obszar</t>
  </si>
  <si>
    <t>onś</t>
  </si>
  <si>
    <t>Semestr 1</t>
  </si>
  <si>
    <t>Semestr 2</t>
  </si>
  <si>
    <t>Semestr 3</t>
  </si>
  <si>
    <t>Semestr 4</t>
  </si>
  <si>
    <t>kontakt.</t>
  </si>
  <si>
    <t>Systemy rozproszone</t>
  </si>
  <si>
    <t>Logika dla informatyków^</t>
  </si>
  <si>
    <t>Symulacje komputerowe</t>
  </si>
  <si>
    <t>Ochrona danych</t>
  </si>
  <si>
    <t>Systemy sztucznej inteligencji</t>
  </si>
  <si>
    <t>Specjalnościowe</t>
  </si>
  <si>
    <t>Modelowanie i wizualizowanie 3W grafiki</t>
  </si>
  <si>
    <t>Zaawansowane systemy programowania grafiki</t>
  </si>
  <si>
    <t>Matematyczne modelowanie systemów^^</t>
  </si>
  <si>
    <t>Algebra Boole'a^^</t>
  </si>
  <si>
    <t>5a</t>
  </si>
  <si>
    <t>5b</t>
  </si>
  <si>
    <t>Cyfrowe przetwarzanie sygnałów</t>
  </si>
  <si>
    <t>Przedmiot fakultatywny^^</t>
  </si>
  <si>
    <t>Analiza danych^^</t>
  </si>
  <si>
    <t>Przetwarzanie i rozpoznawanie obrazów</t>
  </si>
  <si>
    <t>Techniki systemów multimedialnych</t>
  </si>
  <si>
    <t>Przetwarzanie sygnału mowy</t>
  </si>
  <si>
    <t>Zaawansowane metody numeryczne</t>
  </si>
  <si>
    <t>Multimedialne bazy danych^^</t>
  </si>
  <si>
    <t>Systemy mobilne^^</t>
  </si>
  <si>
    <t>Specjalizacyjne</t>
  </si>
  <si>
    <t>Zaawansowane programowanie obiektowe</t>
  </si>
  <si>
    <t>Matematyczne modelowanie systemów</t>
  </si>
  <si>
    <t>Algebra Boole'a</t>
  </si>
  <si>
    <t>Podstawy informatycznych systemów zarządzania</t>
  </si>
  <si>
    <t>Automatyka i robotyka^^</t>
  </si>
  <si>
    <t>Projektowanie systemów komputerowych</t>
  </si>
  <si>
    <t>Projektowanie sieci komputerowych</t>
  </si>
  <si>
    <t>Zaawansowane sieci komputerowe^^^</t>
  </si>
  <si>
    <t>Systemy mobilne^^^</t>
  </si>
  <si>
    <t>Zaawansowane aplikacje internetowe</t>
  </si>
  <si>
    <t>Zaawansowane systemy baz danych^^^^</t>
  </si>
  <si>
    <t>Obiektowe bazy danych^^^^</t>
  </si>
  <si>
    <t>Warsztaty informatycznego języka angielskiego</t>
  </si>
  <si>
    <t>Podstawy teorii obliczalności^</t>
  </si>
  <si>
    <t xml:space="preserve"> Plan studiów na kierunku INFORMATYKA</t>
  </si>
  <si>
    <t>Specjalność PROJEKTOWANIE SYSTEMÓW INFORMATYCZNYCH I SIECI KOMPUTEROWYCH</t>
  </si>
  <si>
    <t>Profil kształcenia: ogólnoakademicki</t>
  </si>
  <si>
    <t>Forma kształcenia/poziom studiów: II stopnia</t>
  </si>
  <si>
    <t>Uzyskane kwalifikacje: II stopnia</t>
  </si>
  <si>
    <t>Obszar kształcenia: w zakresie nauk technicznych i w zakresie nauk ścisłych</t>
  </si>
  <si>
    <t>5c</t>
  </si>
  <si>
    <t>Teoria informacji i kodowania^^</t>
  </si>
  <si>
    <t>Forma studiów:  niestacjonarne</t>
  </si>
  <si>
    <t>UWAGA: dotyczy absolwentów studiów pierwszego i drugiego stopnia kierunków pokrewnych</t>
  </si>
  <si>
    <t>warunkiem ubiegania się o przyjęcie na studia drugiego stopnia magistersie jest posiadanie dyplomu ukończenia studiów pierwszego stopnia lub dyplomu studiów</t>
  </si>
  <si>
    <t>magisterskich oraz legitymowanie się tytułem zawodowym inżyniera lub magistra inżyniera.</t>
  </si>
  <si>
    <t xml:space="preserve">Po przyjęciu na studia II stopnia student będący absolwentem kierunku pokrewnego zobowiązany jest do  uzupełnienia brakujących efektów kształcenia w zakresie </t>
  </si>
  <si>
    <t xml:space="preserve">wiedzy, umiejętności i kompetencji społecznych ze studiów I stopnia. Student ma możliwość  realizacji dodatkowych przedmiotów wycenionych maksymalnie na 30 </t>
  </si>
  <si>
    <t xml:space="preserve">punktów ECTS na studiach pierwszego stopnia. Student zobligowany do uzupełnienia swojej wiedzy, umiejętności i kompetencji może ubiegać się o realizowanie </t>
  </si>
  <si>
    <t xml:space="preserve">studiów w trybie „indywidualnej organizacji studiów”. Ewentualną różnice programowe student powinien zrealizować w trakcie czterech semestrów nauki. </t>
  </si>
  <si>
    <t>Niezbędne efekty kształcenia:</t>
  </si>
  <si>
    <t>w zakresie wiedzy:</t>
  </si>
  <si>
    <t>Ma wiedzę w zakresie matematyki, obejmującą algebrę i geometrię, analizę, probabilistykę oraz elementy matematyki dyskretnej i stosowanej.</t>
  </si>
  <si>
    <t>Ma wiedzę w zakresie fizyki niezbędną do zrozumienia  zjawisk fizycznych występujących w elementach i układach elektronicznych i teleinformatycznych</t>
  </si>
  <si>
    <t>Ma wiedzę w zakresie paradygmatów programowania, w szczególności programowania strukturalnego, obiektowego i deklaratywnego,</t>
  </si>
  <si>
    <t>Ma fundamentalną wiedzę w zakresie architektury systemów i sieci komputerowych oraz systemów operacyjnych</t>
  </si>
  <si>
    <t>Zna i rozumie podstawy projektowania, tworzenia i zarządzania systemami baz danych</t>
  </si>
  <si>
    <t>w zakresie umiejętności:</t>
  </si>
  <si>
    <t>Potrafi zaprojektować i uzasadnić poprawność działania programu z uwzględnieniem złożoności algorytmów oraz zapisać go w języku wysokiego poziomu</t>
  </si>
  <si>
    <t>Potrafi posłużyć się właściwie dobranymi środowiskami programistycznymi do projektowania, tworzenia, modyfikacji i zarządzania bazami danych</t>
  </si>
  <si>
    <t>Potrafi sformułować specyfikację wymagań i zaprojektować elementy systemów informatycznych z uwzględnieniem zadanych kryteriów użytkowych i ekonomicznych.</t>
  </si>
  <si>
    <t>w zakresie kompetencji społecznych:</t>
  </si>
  <si>
    <t>Ma świadomość wagi i rozumie pozatechniczne aspekty i skutki działalności inżyniera-informatyka i związaną z tym odpowiedzialność za podejmowane decyzje</t>
  </si>
  <si>
    <t xml:space="preserve">Potrafi współdziałać i pracować w grupie, przyjmując w niej różne role, ma świadomość odpowiedzialności za pracę własną oraz gotowość podporządkowania się </t>
  </si>
  <si>
    <t>zasadom pracy w zespole i ponoszenia odpowiedzialności za wspólnie realizowane zadania</t>
  </si>
  <si>
    <t>samodz.</t>
  </si>
  <si>
    <t>Algorytmy kwantowe</t>
  </si>
  <si>
    <t>Historia informatyki</t>
  </si>
  <si>
    <t>przedmioty z nauk społ. i hum.</t>
  </si>
  <si>
    <t>h</t>
  </si>
  <si>
    <t>Przedmiot z obszaru nauk społ i hum. 1</t>
  </si>
  <si>
    <t>Przedmiot z obszaru nauk społ i hum. 2</t>
  </si>
  <si>
    <t xml:space="preserve">    Kierunek: INFORMATYKA  Specjalność: TECHNIKI MULTIMEDIALNE</t>
  </si>
  <si>
    <t>Kierunek: INFORMATYKA Specjalność PROJEKTOWANIE SYSTEMÓW INFORMATYCZNYCH I SIECI KOMPUTEROWYCH</t>
  </si>
  <si>
    <t>Informacja patentowa</t>
  </si>
  <si>
    <t>Przedmiot do wyboru 1</t>
  </si>
  <si>
    <t>Przedmiot do wyboru 2</t>
  </si>
  <si>
    <t>Przedmiot do wyboru 3</t>
  </si>
  <si>
    <t>Przedmiot do wyboru 4</t>
  </si>
  <si>
    <t>Seminarium magisterskie 1</t>
  </si>
  <si>
    <t>Seminarium magisterskie 2</t>
  </si>
  <si>
    <t>Wykład specjalizujący 1</t>
  </si>
  <si>
    <t>Seminarium magisterskie 3</t>
  </si>
  <si>
    <t>Wykład specjalizujący 2</t>
  </si>
  <si>
    <t>Seminarium magisterskie 4</t>
  </si>
  <si>
    <t xml:space="preserve">Wykład specjalizujący 2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</si>
</sst>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0"/>
    </font>
    <font>
      <b/>
      <sz val="9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3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b/>
      <sz val="12"/>
      <color indexed="8"/>
      <name val="Arial CE"/>
      <family val="0"/>
    </font>
    <font>
      <b/>
      <sz val="10"/>
      <color indexed="8"/>
      <name val="Arial"/>
      <family val="2"/>
    </font>
    <font>
      <b/>
      <sz val="8"/>
      <name val="Arial CE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sz val="8"/>
      <color indexed="22"/>
      <name val="Arial CE"/>
      <family val="2"/>
    </font>
    <font>
      <b/>
      <sz val="10"/>
      <color indexed="22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11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5" borderId="0" applyNumberFormat="0" applyBorder="0" applyAlignment="0" applyProtection="0"/>
    <xf numFmtId="0" fontId="1" fillId="5" borderId="0" applyNumberFormat="0" applyBorder="0" applyAlignment="0" applyProtection="0"/>
    <xf numFmtId="0" fontId="57" fillId="16" borderId="0" applyNumberFormat="0" applyBorder="0" applyAlignment="0" applyProtection="0"/>
    <xf numFmtId="0" fontId="1" fillId="11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20" borderId="0" applyNumberFormat="0" applyBorder="0" applyAlignment="0" applyProtection="0"/>
    <xf numFmtId="0" fontId="58" fillId="21" borderId="0" applyNumberFormat="0" applyBorder="0" applyAlignment="0" applyProtection="0"/>
    <xf numFmtId="0" fontId="3" fillId="13" borderId="0" applyNumberFormat="0" applyBorder="0" applyAlignment="0" applyProtection="0"/>
    <xf numFmtId="0" fontId="58" fillId="14" borderId="0" applyNumberFormat="0" applyBorder="0" applyAlignment="0" applyProtection="0"/>
    <xf numFmtId="0" fontId="3" fillId="14" borderId="0" applyNumberFormat="0" applyBorder="0" applyAlignment="0" applyProtection="0"/>
    <xf numFmtId="0" fontId="58" fillId="22" borderId="0" applyNumberFormat="0" applyBorder="0" applyAlignment="0" applyProtection="0"/>
    <xf numFmtId="0" fontId="3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58" fillId="25" borderId="0" applyNumberFormat="0" applyBorder="0" applyAlignment="0" applyProtection="0"/>
    <xf numFmtId="0" fontId="3" fillId="25" borderId="0" applyNumberFormat="0" applyBorder="0" applyAlignment="0" applyProtection="0"/>
    <xf numFmtId="0" fontId="58" fillId="26" borderId="0" applyNumberFormat="0" applyBorder="0" applyAlignment="0" applyProtection="0"/>
    <xf numFmtId="0" fontId="3" fillId="27" borderId="0" applyNumberFormat="0" applyBorder="0" applyAlignment="0" applyProtection="0"/>
    <xf numFmtId="0" fontId="58" fillId="28" borderId="0" applyNumberFormat="0" applyBorder="0" applyAlignment="0" applyProtection="0"/>
    <xf numFmtId="0" fontId="3" fillId="29" borderId="0" applyNumberFormat="0" applyBorder="0" applyAlignment="0" applyProtection="0"/>
    <xf numFmtId="0" fontId="58" fillId="30" borderId="0" applyNumberFormat="0" applyBorder="0" applyAlignment="0" applyProtection="0"/>
    <xf numFmtId="0" fontId="3" fillId="31" borderId="0" applyNumberFormat="0" applyBorder="0" applyAlignment="0" applyProtection="0"/>
    <xf numFmtId="0" fontId="58" fillId="32" borderId="0" applyNumberFormat="0" applyBorder="0" applyAlignment="0" applyProtection="0"/>
    <xf numFmtId="0" fontId="3" fillId="22" borderId="0" applyNumberFormat="0" applyBorder="0" applyAlignment="0" applyProtection="0"/>
    <xf numFmtId="0" fontId="58" fillId="33" borderId="0" applyNumberFormat="0" applyBorder="0" applyAlignment="0" applyProtection="0"/>
    <xf numFmtId="0" fontId="3" fillId="24" borderId="0" applyNumberFormat="0" applyBorder="0" applyAlignment="0" applyProtection="0"/>
    <xf numFmtId="0" fontId="58" fillId="34" borderId="0" applyNumberFormat="0" applyBorder="0" applyAlignment="0" applyProtection="0"/>
    <xf numFmtId="0" fontId="3" fillId="35" borderId="0" applyNumberFormat="0" applyBorder="0" applyAlignment="0" applyProtection="0"/>
    <xf numFmtId="0" fontId="59" fillId="36" borderId="1" applyNumberFormat="0" applyAlignment="0" applyProtection="0"/>
    <xf numFmtId="0" fontId="4" fillId="9" borderId="2" applyNumberFormat="0" applyAlignment="0" applyProtection="0"/>
    <xf numFmtId="0" fontId="60" fillId="37" borderId="3" applyNumberFormat="0" applyAlignment="0" applyProtection="0"/>
    <xf numFmtId="0" fontId="5" fillId="38" borderId="4" applyNumberFormat="0" applyAlignment="0" applyProtection="0"/>
    <xf numFmtId="0" fontId="6" fillId="4" borderId="0" applyNumberFormat="0" applyBorder="0" applyAlignment="0" applyProtection="0"/>
    <xf numFmtId="0" fontId="61" fillId="39" borderId="0" applyNumberFormat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62" fillId="0" borderId="5" applyNumberFormat="0" applyFill="0" applyAlignment="0" applyProtection="0"/>
    <xf numFmtId="0" fontId="7" fillId="0" borderId="6" applyNumberFormat="0" applyFill="0" applyAlignment="0" applyProtection="0"/>
    <xf numFmtId="0" fontId="63" fillId="40" borderId="7" applyNumberFormat="0" applyAlignment="0" applyProtection="0"/>
    <xf numFmtId="0" fontId="8" fillId="41" borderId="8" applyNumberFormat="0" applyAlignment="0" applyProtection="0"/>
    <xf numFmtId="0" fontId="64" fillId="0" borderId="9" applyNumberFormat="0" applyFill="0" applyAlignment="0" applyProtection="0"/>
    <xf numFmtId="0" fontId="9" fillId="0" borderId="10" applyNumberFormat="0" applyFill="0" applyAlignment="0" applyProtection="0"/>
    <xf numFmtId="0" fontId="65" fillId="0" borderId="11" applyNumberFormat="0" applyFill="0" applyAlignment="0" applyProtection="0"/>
    <xf numFmtId="0" fontId="10" fillId="0" borderId="12" applyNumberFormat="0" applyFill="0" applyAlignment="0" applyProtection="0"/>
    <xf numFmtId="0" fontId="66" fillId="0" borderId="13" applyNumberFormat="0" applyFill="0" applyAlignment="0" applyProtection="0"/>
    <xf numFmtId="0" fontId="11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67" fillId="43" borderId="0" applyNumberFormat="0" applyBorder="0" applyAlignment="0" applyProtection="0"/>
    <xf numFmtId="0" fontId="2" fillId="0" borderId="0">
      <alignment/>
      <protection/>
    </xf>
    <xf numFmtId="0" fontId="68" fillId="37" borderId="1" applyNumberFormat="0" applyAlignment="0" applyProtection="0"/>
    <xf numFmtId="0" fontId="13" fillId="38" borderId="2" applyNumberFormat="0" applyAlignment="0" applyProtection="0"/>
    <xf numFmtId="9" fontId="56" fillId="0" borderId="0" applyFont="0" applyFill="0" applyBorder="0" applyAlignment="0" applyProtection="0"/>
    <xf numFmtId="0" fontId="69" fillId="0" borderId="15" applyNumberFormat="0" applyFill="0" applyAlignment="0" applyProtection="0"/>
    <xf numFmtId="0" fontId="14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44" borderId="17" applyNumberFormat="0" applyFont="0" applyAlignment="0" applyProtection="0"/>
    <xf numFmtId="0" fontId="2" fillId="45" borderId="18" applyNumberFormat="0" applyFon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8" fillId="3" borderId="0" applyNumberFormat="0" applyBorder="0" applyAlignment="0" applyProtection="0"/>
    <xf numFmtId="0" fontId="73" fillId="46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2" fillId="0" borderId="0" xfId="85">
      <alignment/>
      <protection/>
    </xf>
    <xf numFmtId="0" fontId="21" fillId="0" borderId="19" xfId="85" applyFont="1" applyBorder="1">
      <alignment/>
      <protection/>
    </xf>
    <xf numFmtId="0" fontId="21" fillId="0" borderId="20" xfId="85" applyFont="1" applyBorder="1">
      <alignment/>
      <protection/>
    </xf>
    <xf numFmtId="0" fontId="22" fillId="0" borderId="21" xfId="85" applyFont="1" applyBorder="1">
      <alignment/>
      <protection/>
    </xf>
    <xf numFmtId="0" fontId="22" fillId="0" borderId="22" xfId="85" applyFont="1" applyBorder="1">
      <alignment/>
      <protection/>
    </xf>
    <xf numFmtId="0" fontId="22" fillId="0" borderId="0" xfId="85" applyFont="1" applyBorder="1">
      <alignment/>
      <protection/>
    </xf>
    <xf numFmtId="0" fontId="21" fillId="0" borderId="0" xfId="85" applyFont="1" applyBorder="1">
      <alignment/>
      <protection/>
    </xf>
    <xf numFmtId="0" fontId="21" fillId="0" borderId="22" xfId="85" applyFont="1" applyBorder="1">
      <alignment/>
      <protection/>
    </xf>
    <xf numFmtId="0" fontId="19" fillId="0" borderId="21" xfId="85" applyFont="1" applyBorder="1" applyAlignment="1">
      <alignment horizontal="center"/>
      <protection/>
    </xf>
    <xf numFmtId="0" fontId="19" fillId="0" borderId="21" xfId="85" applyFont="1" applyBorder="1">
      <alignment/>
      <protection/>
    </xf>
    <xf numFmtId="0" fontId="22" fillId="0" borderId="21" xfId="85" applyFont="1" applyFill="1" applyBorder="1">
      <alignment/>
      <protection/>
    </xf>
    <xf numFmtId="0" fontId="22" fillId="0" borderId="21" xfId="85" applyFont="1" applyFill="1" applyBorder="1" applyAlignment="1">
      <alignment horizontal="center"/>
      <protection/>
    </xf>
    <xf numFmtId="0" fontId="19" fillId="0" borderId="21" xfId="85" applyFont="1" applyFill="1" applyBorder="1" applyAlignment="1">
      <alignment horizontal="center"/>
      <protection/>
    </xf>
    <xf numFmtId="0" fontId="21" fillId="0" borderId="23" xfId="85" applyFont="1" applyBorder="1">
      <alignment/>
      <protection/>
    </xf>
    <xf numFmtId="0" fontId="25" fillId="0" borderId="21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2" fillId="0" borderId="24" xfId="85" applyFont="1" applyBorder="1" applyAlignment="1">
      <alignment horizontal="center"/>
      <protection/>
    </xf>
    <xf numFmtId="0" fontId="2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2" fillId="0" borderId="23" xfId="85" applyFont="1" applyFill="1" applyBorder="1" applyAlignment="1">
      <alignment horizontal="center"/>
      <protection/>
    </xf>
    <xf numFmtId="0" fontId="27" fillId="0" borderId="21" xfId="0" applyFont="1" applyFill="1" applyBorder="1" applyAlignment="1">
      <alignment horizontal="center" vertical="center"/>
    </xf>
    <xf numFmtId="0" fontId="2" fillId="0" borderId="25" xfId="85" applyFont="1" applyFill="1" applyBorder="1" applyAlignment="1">
      <alignment horizontal="center"/>
      <protection/>
    </xf>
    <xf numFmtId="0" fontId="29" fillId="0" borderId="21" xfId="85" applyFont="1" applyFill="1" applyBorder="1" applyAlignment="1">
      <alignment horizontal="center"/>
      <protection/>
    </xf>
    <xf numFmtId="0" fontId="30" fillId="0" borderId="26" xfId="8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0" fillId="0" borderId="21" xfId="85" applyFont="1" applyFill="1" applyBorder="1" applyAlignment="1">
      <alignment horizontal="center"/>
      <protection/>
    </xf>
    <xf numFmtId="0" fontId="22" fillId="0" borderId="0" xfId="85" applyFont="1" applyBorder="1" applyAlignment="1">
      <alignment horizontal="center"/>
      <protection/>
    </xf>
    <xf numFmtId="0" fontId="31" fillId="0" borderId="21" xfId="85" applyFont="1" applyFill="1" applyBorder="1" applyAlignment="1">
      <alignment horizontal="center"/>
      <protection/>
    </xf>
    <xf numFmtId="0" fontId="19" fillId="0" borderId="21" xfId="85" applyFont="1" applyFill="1" applyBorder="1" applyAlignment="1">
      <alignment horizontal="left"/>
      <protection/>
    </xf>
    <xf numFmtId="0" fontId="24" fillId="0" borderId="0" xfId="85" applyFont="1" applyBorder="1" applyAlignment="1">
      <alignment/>
      <protection/>
    </xf>
    <xf numFmtId="0" fontId="24" fillId="0" borderId="0" xfId="85" applyFont="1" applyFill="1" applyBorder="1" applyAlignment="1">
      <alignment/>
      <protection/>
    </xf>
    <xf numFmtId="0" fontId="31" fillId="0" borderId="0" xfId="85" applyFont="1" applyFill="1" applyBorder="1" applyAlignment="1">
      <alignment horizontal="center"/>
      <protection/>
    </xf>
    <xf numFmtId="0" fontId="21" fillId="0" borderId="27" xfId="85" applyFont="1" applyBorder="1" applyAlignment="1">
      <alignment vertical="center"/>
      <protection/>
    </xf>
    <xf numFmtId="0" fontId="21" fillId="0" borderId="25" xfId="85" applyFont="1" applyBorder="1" applyAlignment="1">
      <alignment vertical="center"/>
      <protection/>
    </xf>
    <xf numFmtId="0" fontId="23" fillId="0" borderId="0" xfId="85" applyFont="1" applyBorder="1" applyAlignment="1">
      <alignment horizontal="left"/>
      <protection/>
    </xf>
    <xf numFmtId="0" fontId="19" fillId="0" borderId="0" xfId="85" applyFont="1" applyFill="1" applyBorder="1" applyAlignment="1">
      <alignment horizontal="center"/>
      <protection/>
    </xf>
    <xf numFmtId="0" fontId="30" fillId="0" borderId="0" xfId="85" applyFont="1" applyFill="1" applyBorder="1" applyAlignment="1">
      <alignment horizontal="center"/>
      <protection/>
    </xf>
    <xf numFmtId="0" fontId="19" fillId="0" borderId="22" xfId="85" applyFont="1" applyBorder="1" applyAlignment="1">
      <alignment horizontal="center"/>
      <protection/>
    </xf>
    <xf numFmtId="0" fontId="29" fillId="0" borderId="21" xfId="85" applyFont="1" applyFill="1" applyBorder="1" applyAlignment="1">
      <alignment horizontal="center"/>
      <protection/>
    </xf>
    <xf numFmtId="0" fontId="32" fillId="0" borderId="28" xfId="0" applyFont="1" applyBorder="1" applyAlignment="1">
      <alignment horizontal="center"/>
    </xf>
    <xf numFmtId="0" fontId="32" fillId="0" borderId="28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29" xfId="0" applyFont="1" applyBorder="1" applyAlignment="1">
      <alignment/>
    </xf>
    <xf numFmtId="0" fontId="34" fillId="0" borderId="30" xfId="0" applyFont="1" applyBorder="1" applyAlignment="1">
      <alignment/>
    </xf>
    <xf numFmtId="0" fontId="32" fillId="0" borderId="31" xfId="0" applyFont="1" applyBorder="1" applyAlignment="1">
      <alignment/>
    </xf>
    <xf numFmtId="0" fontId="33" fillId="0" borderId="31" xfId="0" applyFont="1" applyBorder="1" applyAlignment="1">
      <alignment/>
    </xf>
    <xf numFmtId="0" fontId="32" fillId="0" borderId="32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5" fillId="0" borderId="32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34" xfId="0" applyBorder="1" applyAlignment="1">
      <alignment/>
    </xf>
    <xf numFmtId="0" fontId="33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33" fillId="0" borderId="37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/>
    </xf>
    <xf numFmtId="9" fontId="0" fillId="0" borderId="40" xfId="0" applyNumberForma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0" fillId="0" borderId="41" xfId="0" applyBorder="1" applyAlignment="1">
      <alignment/>
    </xf>
    <xf numFmtId="0" fontId="27" fillId="0" borderId="0" xfId="0" applyFont="1" applyBorder="1" applyAlignment="1">
      <alignment/>
    </xf>
    <xf numFmtId="0" fontId="0" fillId="0" borderId="42" xfId="0" applyBorder="1" applyAlignment="1">
      <alignment/>
    </xf>
    <xf numFmtId="0" fontId="36" fillId="0" borderId="37" xfId="0" applyFont="1" applyBorder="1" applyAlignment="1">
      <alignment/>
    </xf>
    <xf numFmtId="0" fontId="0" fillId="0" borderId="43" xfId="0" applyBorder="1" applyAlignment="1">
      <alignment/>
    </xf>
    <xf numFmtId="0" fontId="36" fillId="0" borderId="44" xfId="0" applyFont="1" applyBorder="1" applyAlignment="1">
      <alignment/>
    </xf>
    <xf numFmtId="0" fontId="36" fillId="0" borderId="23" xfId="0" applyFont="1" applyBorder="1" applyAlignment="1">
      <alignment/>
    </xf>
    <xf numFmtId="0" fontId="0" fillId="0" borderId="27" xfId="0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0" fontId="36" fillId="0" borderId="2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4" xfId="0" applyFill="1" applyBorder="1" applyAlignment="1">
      <alignment/>
    </xf>
    <xf numFmtId="0" fontId="36" fillId="0" borderId="49" xfId="0" applyFont="1" applyBorder="1" applyAlignment="1">
      <alignment/>
    </xf>
    <xf numFmtId="0" fontId="0" fillId="0" borderId="35" xfId="0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0" fontId="22" fillId="0" borderId="24" xfId="85" applyFont="1" applyBorder="1" applyAlignment="1">
      <alignment/>
      <protection/>
    </xf>
    <xf numFmtId="0" fontId="2" fillId="0" borderId="24" xfId="85" applyBorder="1" applyAlignment="1">
      <alignment/>
      <protection/>
    </xf>
    <xf numFmtId="0" fontId="21" fillId="0" borderId="23" xfId="85" applyFont="1" applyBorder="1" applyAlignment="1">
      <alignment vertical="center"/>
      <protection/>
    </xf>
    <xf numFmtId="0" fontId="34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34" fillId="0" borderId="51" xfId="0" applyFont="1" applyBorder="1" applyAlignment="1">
      <alignment/>
    </xf>
    <xf numFmtId="0" fontId="34" fillId="0" borderId="52" xfId="0" applyFont="1" applyBorder="1" applyAlignment="1">
      <alignment/>
    </xf>
    <xf numFmtId="0" fontId="32" fillId="0" borderId="53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0" fillId="0" borderId="0" xfId="85" applyFont="1" applyAlignment="1">
      <alignment/>
      <protection/>
    </xf>
    <xf numFmtId="0" fontId="2" fillId="0" borderId="23" xfId="85" applyFont="1" applyFill="1" applyBorder="1" applyAlignment="1">
      <alignment horizontal="center"/>
      <protection/>
    </xf>
    <xf numFmtId="0" fontId="38" fillId="0" borderId="56" xfId="85" applyFont="1" applyFill="1" applyBorder="1" applyAlignment="1">
      <alignment horizontal="center"/>
      <protection/>
    </xf>
    <xf numFmtId="0" fontId="30" fillId="0" borderId="21" xfId="85" applyFont="1" applyBorder="1" applyAlignment="1">
      <alignment horizontal="center"/>
      <protection/>
    </xf>
    <xf numFmtId="0" fontId="38" fillId="0" borderId="56" xfId="85" applyFont="1" applyFill="1" applyBorder="1" applyAlignment="1">
      <alignment horizontal="center"/>
      <protection/>
    </xf>
    <xf numFmtId="0" fontId="38" fillId="0" borderId="21" xfId="85" applyFont="1" applyFill="1" applyBorder="1" applyAlignment="1">
      <alignment horizontal="center"/>
      <protection/>
    </xf>
    <xf numFmtId="0" fontId="2" fillId="0" borderId="56" xfId="85" applyFont="1" applyFill="1" applyBorder="1" applyAlignment="1">
      <alignment horizontal="center"/>
      <protection/>
    </xf>
    <xf numFmtId="0" fontId="2" fillId="0" borderId="2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0" fontId="21" fillId="0" borderId="20" xfId="85" applyFont="1" applyBorder="1" applyAlignment="1">
      <alignment horizontal="center"/>
      <protection/>
    </xf>
    <xf numFmtId="0" fontId="21" fillId="0" borderId="0" xfId="85" applyFont="1" applyBorder="1" applyAlignment="1">
      <alignment horizontal="center"/>
      <protection/>
    </xf>
    <xf numFmtId="0" fontId="22" fillId="0" borderId="32" xfId="85" applyFont="1" applyBorder="1" applyAlignment="1">
      <alignment horizontal="center"/>
      <protection/>
    </xf>
    <xf numFmtId="0" fontId="24" fillId="0" borderId="0" xfId="85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38" fillId="0" borderId="57" xfId="85" applyFont="1" applyFill="1" applyBorder="1" applyAlignment="1">
      <alignment horizontal="center"/>
      <protection/>
    </xf>
    <xf numFmtId="0" fontId="38" fillId="0" borderId="58" xfId="85" applyFont="1" applyFill="1" applyBorder="1" applyAlignment="1">
      <alignment horizontal="center"/>
      <protection/>
    </xf>
    <xf numFmtId="0" fontId="38" fillId="0" borderId="59" xfId="85" applyFont="1" applyFill="1" applyBorder="1" applyAlignment="1">
      <alignment horizontal="center"/>
      <protection/>
    </xf>
    <xf numFmtId="0" fontId="2" fillId="0" borderId="57" xfId="85" applyFont="1" applyFill="1" applyBorder="1" applyAlignment="1">
      <alignment horizontal="center"/>
      <protection/>
    </xf>
    <xf numFmtId="0" fontId="2" fillId="0" borderId="58" xfId="85" applyFont="1" applyFill="1" applyBorder="1" applyAlignment="1">
      <alignment horizontal="center"/>
      <protection/>
    </xf>
    <xf numFmtId="0" fontId="2" fillId="0" borderId="60" xfId="85" applyFont="1" applyFill="1" applyBorder="1" applyAlignment="1">
      <alignment horizontal="center"/>
      <protection/>
    </xf>
    <xf numFmtId="0" fontId="38" fillId="0" borderId="21" xfId="85" applyFont="1" applyFill="1" applyBorder="1" applyAlignment="1">
      <alignment horizontal="center"/>
      <protection/>
    </xf>
    <xf numFmtId="0" fontId="38" fillId="0" borderId="23" xfId="85" applyFont="1" applyFill="1" applyBorder="1" applyAlignment="1">
      <alignment horizontal="center"/>
      <protection/>
    </xf>
    <xf numFmtId="0" fontId="29" fillId="0" borderId="56" xfId="85" applyFont="1" applyFill="1" applyBorder="1" applyAlignment="1">
      <alignment horizontal="center"/>
      <protection/>
    </xf>
    <xf numFmtId="0" fontId="30" fillId="0" borderId="21" xfId="85" applyFont="1" applyFill="1" applyBorder="1" applyAlignment="1">
      <alignment horizontal="center"/>
      <protection/>
    </xf>
    <xf numFmtId="0" fontId="2" fillId="0" borderId="61" xfId="85" applyFont="1" applyFill="1" applyBorder="1" applyAlignment="1">
      <alignment horizontal="center"/>
      <protection/>
    </xf>
    <xf numFmtId="0" fontId="32" fillId="0" borderId="21" xfId="85" applyFont="1" applyFill="1" applyBorder="1" applyAlignment="1">
      <alignment horizontal="center"/>
      <protection/>
    </xf>
    <xf numFmtId="0" fontId="27" fillId="0" borderId="21" xfId="85" applyFont="1" applyFill="1" applyBorder="1" applyAlignment="1">
      <alignment horizontal="center"/>
      <protection/>
    </xf>
    <xf numFmtId="0" fontId="20" fillId="0" borderId="32" xfId="85" applyFont="1" applyFill="1" applyBorder="1" applyAlignment="1">
      <alignment/>
      <protection/>
    </xf>
    <xf numFmtId="0" fontId="39" fillId="0" borderId="26" xfId="85" applyFont="1" applyBorder="1">
      <alignment/>
      <protection/>
    </xf>
    <xf numFmtId="0" fontId="39" fillId="0" borderId="23" xfId="85" applyFont="1" applyBorder="1">
      <alignment/>
      <protection/>
    </xf>
    <xf numFmtId="0" fontId="38" fillId="0" borderId="22" xfId="85" applyFont="1" applyBorder="1">
      <alignment/>
      <protection/>
    </xf>
    <xf numFmtId="0" fontId="21" fillId="0" borderId="24" xfId="85" applyFont="1" applyBorder="1">
      <alignment/>
      <protection/>
    </xf>
    <xf numFmtId="0" fontId="40" fillId="0" borderId="25" xfId="0" applyFont="1" applyFill="1" applyBorder="1" applyAlignment="1">
      <alignment horizontal="center"/>
    </xf>
    <xf numFmtId="0" fontId="32" fillId="0" borderId="62" xfId="0" applyFont="1" applyFill="1" applyBorder="1" applyAlignment="1">
      <alignment horizontal="center"/>
    </xf>
    <xf numFmtId="0" fontId="38" fillId="0" borderId="25" xfId="85" applyFont="1" applyFill="1" applyBorder="1" applyAlignment="1">
      <alignment horizontal="center"/>
      <protection/>
    </xf>
    <xf numFmtId="0" fontId="32" fillId="0" borderId="2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2" fillId="0" borderId="56" xfId="85" applyFont="1" applyFill="1" applyBorder="1" applyAlignment="1">
      <alignment horizontal="center"/>
      <protection/>
    </xf>
    <xf numFmtId="0" fontId="2" fillId="0" borderId="21" xfId="85" applyFont="1" applyFill="1" applyBorder="1" applyAlignment="1">
      <alignment horizontal="center"/>
      <protection/>
    </xf>
    <xf numFmtId="0" fontId="20" fillId="0" borderId="0" xfId="85" applyFont="1" applyAlignment="1">
      <alignment horizontal="center"/>
      <protection/>
    </xf>
    <xf numFmtId="0" fontId="22" fillId="0" borderId="21" xfId="85" applyFont="1" applyBorder="1" applyAlignment="1">
      <alignment horizontal="center"/>
      <protection/>
    </xf>
    <xf numFmtId="0" fontId="2" fillId="0" borderId="0" xfId="85" applyFont="1" applyFill="1" applyBorder="1" applyAlignment="1">
      <alignment horizontal="center"/>
      <protection/>
    </xf>
    <xf numFmtId="0" fontId="27" fillId="0" borderId="0" xfId="85" applyFont="1" applyFill="1" applyBorder="1" applyAlignment="1">
      <alignment horizontal="center"/>
      <protection/>
    </xf>
    <xf numFmtId="164" fontId="0" fillId="0" borderId="52" xfId="0" applyNumberFormat="1" applyBorder="1" applyAlignment="1">
      <alignment/>
    </xf>
    <xf numFmtId="0" fontId="36" fillId="0" borderId="0" xfId="0" applyFont="1" applyFill="1" applyBorder="1" applyAlignment="1">
      <alignment/>
    </xf>
    <xf numFmtId="0" fontId="42" fillId="0" borderId="21" xfId="0" applyFont="1" applyBorder="1" applyAlignment="1">
      <alignment horizontal="center"/>
    </xf>
    <xf numFmtId="0" fontId="19" fillId="0" borderId="21" xfId="85" applyFont="1" applyFill="1" applyBorder="1" applyAlignment="1">
      <alignment horizontal="left"/>
      <protection/>
    </xf>
    <xf numFmtId="0" fontId="19" fillId="0" borderId="21" xfId="85" applyFont="1" applyFill="1" applyBorder="1">
      <alignment/>
      <protection/>
    </xf>
    <xf numFmtId="0" fontId="28" fillId="0" borderId="21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8" fillId="0" borderId="0" xfId="85" applyFont="1" applyFill="1" applyBorder="1" applyAlignment="1">
      <alignment horizontal="center"/>
      <protection/>
    </xf>
    <xf numFmtId="0" fontId="38" fillId="0" borderId="0" xfId="85" applyFont="1" applyBorder="1" applyAlignment="1">
      <alignment horizontal="center"/>
      <protection/>
    </xf>
    <xf numFmtId="0" fontId="38" fillId="0" borderId="0" xfId="85" applyFont="1" applyFill="1" applyBorder="1" applyAlignment="1">
      <alignment horizontal="center"/>
      <protection/>
    </xf>
    <xf numFmtId="0" fontId="38" fillId="0" borderId="0" xfId="85" applyFont="1" applyAlignment="1">
      <alignment/>
      <protection/>
    </xf>
    <xf numFmtId="0" fontId="29" fillId="0" borderId="25" xfId="85" applyFont="1" applyFill="1" applyBorder="1" applyAlignment="1">
      <alignment horizontal="center"/>
      <protection/>
    </xf>
    <xf numFmtId="0" fontId="39" fillId="0" borderId="21" xfId="85" applyFont="1" applyBorder="1">
      <alignment/>
      <protection/>
    </xf>
    <xf numFmtId="0" fontId="21" fillId="0" borderId="21" xfId="85" applyFont="1" applyBorder="1">
      <alignment/>
      <protection/>
    </xf>
    <xf numFmtId="164" fontId="29" fillId="0" borderId="0" xfId="85" applyNumberFormat="1" applyFont="1" applyFill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44" fillId="0" borderId="0" xfId="85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32" fillId="0" borderId="0" xfId="85" applyFont="1" applyFill="1" applyBorder="1" applyAlignment="1">
      <alignment/>
      <protection/>
    </xf>
    <xf numFmtId="0" fontId="19" fillId="0" borderId="22" xfId="85" applyFont="1" applyFill="1" applyBorder="1" applyAlignment="1">
      <alignment horizontal="center"/>
      <protection/>
    </xf>
    <xf numFmtId="0" fontId="30" fillId="0" borderId="58" xfId="85" applyFont="1" applyFill="1" applyBorder="1" applyAlignment="1">
      <alignment horizontal="center"/>
      <protection/>
    </xf>
    <xf numFmtId="0" fontId="29" fillId="0" borderId="57" xfId="85" applyFont="1" applyFill="1" applyBorder="1" applyAlignment="1">
      <alignment horizontal="center"/>
      <protection/>
    </xf>
    <xf numFmtId="0" fontId="29" fillId="0" borderId="58" xfId="85" applyFont="1" applyFill="1" applyBorder="1" applyAlignment="1">
      <alignment horizontal="center"/>
      <protection/>
    </xf>
    <xf numFmtId="0" fontId="29" fillId="0" borderId="60" xfId="85" applyFont="1" applyFill="1" applyBorder="1" applyAlignment="1">
      <alignment horizontal="center"/>
      <protection/>
    </xf>
    <xf numFmtId="0" fontId="29" fillId="0" borderId="45" xfId="85" applyFont="1" applyFill="1" applyBorder="1" applyAlignment="1">
      <alignment horizontal="center"/>
      <protection/>
    </xf>
    <xf numFmtId="0" fontId="19" fillId="0" borderId="23" xfId="85" applyFont="1" applyFill="1" applyBorder="1" applyAlignment="1">
      <alignment horizontal="center"/>
      <protection/>
    </xf>
    <xf numFmtId="0" fontId="22" fillId="0" borderId="24" xfId="85" applyFont="1" applyFill="1" applyBorder="1" applyAlignment="1">
      <alignment horizontal="center"/>
      <protection/>
    </xf>
    <xf numFmtId="0" fontId="22" fillId="0" borderId="22" xfId="85" applyFont="1" applyFill="1" applyBorder="1" applyAlignment="1">
      <alignment horizontal="center"/>
      <protection/>
    </xf>
    <xf numFmtId="0" fontId="32" fillId="0" borderId="0" xfId="85" applyFont="1" applyFill="1" applyBorder="1" applyAlignment="1">
      <alignment horizontal="center"/>
      <protection/>
    </xf>
    <xf numFmtId="0" fontId="27" fillId="0" borderId="22" xfId="85" applyFont="1" applyFill="1" applyBorder="1" applyAlignment="1">
      <alignment horizontal="center"/>
      <protection/>
    </xf>
    <xf numFmtId="0" fontId="20" fillId="0" borderId="0" xfId="85" applyFont="1" applyFill="1" applyAlignment="1">
      <alignment horizontal="center"/>
      <protection/>
    </xf>
    <xf numFmtId="0" fontId="41" fillId="0" borderId="0" xfId="85" applyFont="1" applyFill="1" applyBorder="1" applyAlignment="1">
      <alignment vertical="center"/>
      <protection/>
    </xf>
    <xf numFmtId="0" fontId="2" fillId="0" borderId="0" xfId="85" applyFont="1" applyFill="1" applyBorder="1" applyAlignment="1">
      <alignment/>
      <protection/>
    </xf>
    <xf numFmtId="0" fontId="19" fillId="0" borderId="0" xfId="85" applyFont="1" applyFill="1" applyBorder="1">
      <alignment/>
      <protection/>
    </xf>
    <xf numFmtId="0" fontId="24" fillId="0" borderId="0" xfId="85" applyFont="1" applyFill="1" applyBorder="1" applyAlignment="1">
      <alignment horizontal="left"/>
      <protection/>
    </xf>
    <xf numFmtId="0" fontId="2" fillId="0" borderId="0" xfId="85" applyFont="1" applyFill="1" applyBorder="1" applyAlignment="1">
      <alignment horizontal="center"/>
      <protection/>
    </xf>
    <xf numFmtId="0" fontId="48" fillId="0" borderId="0" xfId="85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2" fillId="0" borderId="65" xfId="85" applyFont="1" applyFill="1" applyBorder="1" applyAlignment="1">
      <alignment horizontal="center"/>
      <protection/>
    </xf>
    <xf numFmtId="0" fontId="2" fillId="0" borderId="66" xfId="85" applyFont="1" applyFill="1" applyBorder="1" applyAlignment="1">
      <alignment horizontal="center"/>
      <protection/>
    </xf>
    <xf numFmtId="0" fontId="22" fillId="0" borderId="0" xfId="85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5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60" xfId="85" applyFont="1" applyFill="1" applyBorder="1" applyAlignment="1">
      <alignment horizontal="center"/>
      <protection/>
    </xf>
    <xf numFmtId="0" fontId="38" fillId="0" borderId="45" xfId="85" applyFont="1" applyFill="1" applyBorder="1" applyAlignment="1">
      <alignment horizontal="center"/>
      <protection/>
    </xf>
    <xf numFmtId="0" fontId="30" fillId="0" borderId="45" xfId="85" applyFont="1" applyFill="1" applyBorder="1" applyAlignment="1">
      <alignment horizontal="center"/>
      <protection/>
    </xf>
    <xf numFmtId="0" fontId="38" fillId="0" borderId="65" xfId="85" applyFont="1" applyFill="1" applyBorder="1" applyAlignment="1">
      <alignment horizontal="center"/>
      <protection/>
    </xf>
    <xf numFmtId="0" fontId="38" fillId="0" borderId="66" xfId="85" applyFont="1" applyFill="1" applyBorder="1" applyAlignment="1">
      <alignment horizontal="center"/>
      <protection/>
    </xf>
    <xf numFmtId="0" fontId="38" fillId="0" borderId="61" xfId="85" applyFont="1" applyFill="1" applyBorder="1" applyAlignment="1">
      <alignment horizontal="center"/>
      <protection/>
    </xf>
    <xf numFmtId="0" fontId="38" fillId="0" borderId="60" xfId="85" applyFont="1" applyFill="1" applyBorder="1" applyAlignment="1">
      <alignment horizontal="center"/>
      <protection/>
    </xf>
    <xf numFmtId="0" fontId="38" fillId="0" borderId="45" xfId="85" applyFont="1" applyFill="1" applyBorder="1" applyAlignment="1">
      <alignment horizontal="center"/>
      <protection/>
    </xf>
    <xf numFmtId="0" fontId="30" fillId="0" borderId="45" xfId="85" applyFont="1" applyFill="1" applyBorder="1" applyAlignment="1">
      <alignment horizontal="center"/>
      <protection/>
    </xf>
    <xf numFmtId="0" fontId="38" fillId="0" borderId="25" xfId="85" applyFont="1" applyFill="1" applyBorder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38" fillId="0" borderId="57" xfId="85" applyFont="1" applyFill="1" applyBorder="1" applyAlignment="1">
      <alignment horizontal="center"/>
      <protection/>
    </xf>
    <xf numFmtId="0" fontId="32" fillId="0" borderId="25" xfId="0" applyFont="1" applyFill="1" applyBorder="1" applyAlignment="1">
      <alignment horizontal="center"/>
    </xf>
    <xf numFmtId="0" fontId="38" fillId="0" borderId="58" xfId="85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64" fontId="37" fillId="0" borderId="52" xfId="0" applyNumberFormat="1" applyFont="1" applyBorder="1" applyAlignment="1">
      <alignment/>
    </xf>
    <xf numFmtId="164" fontId="0" fillId="0" borderId="52" xfId="0" applyNumberFormat="1" applyBorder="1" applyAlignment="1">
      <alignment horizontal="center"/>
    </xf>
    <xf numFmtId="0" fontId="5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32" xfId="0" applyBorder="1" applyAlignment="1">
      <alignment horizontal="center"/>
    </xf>
    <xf numFmtId="164" fontId="0" fillId="0" borderId="67" xfId="0" applyNumberFormat="1" applyBorder="1" applyAlignment="1">
      <alignment horizontal="center" vertical="center"/>
    </xf>
    <xf numFmtId="0" fontId="30" fillId="0" borderId="25" xfId="85" applyFont="1" applyFill="1" applyBorder="1" applyAlignment="1">
      <alignment horizontal="center"/>
      <protection/>
    </xf>
    <xf numFmtId="0" fontId="29" fillId="0" borderId="25" xfId="85" applyFont="1" applyFill="1" applyBorder="1" applyAlignment="1">
      <alignment horizontal="center"/>
      <protection/>
    </xf>
    <xf numFmtId="0" fontId="29" fillId="0" borderId="23" xfId="85" applyFont="1" applyFill="1" applyBorder="1" applyAlignment="1">
      <alignment horizontal="center"/>
      <protection/>
    </xf>
    <xf numFmtId="0" fontId="30" fillId="0" borderId="56" xfId="85" applyFont="1" applyFill="1" applyBorder="1" applyAlignment="1">
      <alignment horizontal="center"/>
      <protection/>
    </xf>
    <xf numFmtId="0" fontId="0" fillId="0" borderId="37" xfId="0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0" fillId="0" borderId="65" xfId="85" applyFont="1" applyFill="1" applyBorder="1" applyAlignment="1">
      <alignment horizontal="center"/>
      <protection/>
    </xf>
    <xf numFmtId="0" fontId="30" fillId="0" borderId="66" xfId="85" applyFont="1" applyFill="1" applyBorder="1" applyAlignment="1">
      <alignment horizontal="center"/>
      <protection/>
    </xf>
    <xf numFmtId="0" fontId="30" fillId="0" borderId="49" xfId="85" applyFont="1" applyFill="1" applyBorder="1" applyAlignment="1">
      <alignment horizontal="center"/>
      <protection/>
    </xf>
    <xf numFmtId="0" fontId="29" fillId="0" borderId="65" xfId="85" applyFont="1" applyFill="1" applyBorder="1" applyAlignment="1">
      <alignment horizontal="center"/>
      <protection/>
    </xf>
    <xf numFmtId="0" fontId="29" fillId="0" borderId="66" xfId="85" applyFont="1" applyFill="1" applyBorder="1" applyAlignment="1">
      <alignment horizontal="center"/>
      <protection/>
    </xf>
    <xf numFmtId="0" fontId="38" fillId="0" borderId="65" xfId="85" applyFont="1" applyFill="1" applyBorder="1" applyAlignment="1">
      <alignment horizontal="center"/>
      <protection/>
    </xf>
    <xf numFmtId="0" fontId="30" fillId="0" borderId="61" xfId="85" applyFont="1" applyFill="1" applyBorder="1" applyAlignment="1">
      <alignment horizontal="center"/>
      <protection/>
    </xf>
    <xf numFmtId="0" fontId="27" fillId="0" borderId="23" xfId="85" applyFont="1" applyFill="1" applyBorder="1" applyAlignment="1">
      <alignment horizontal="center"/>
      <protection/>
    </xf>
    <xf numFmtId="0" fontId="32" fillId="0" borderId="57" xfId="85" applyFont="1" applyFill="1" applyBorder="1" applyAlignment="1">
      <alignment horizontal="center"/>
      <protection/>
    </xf>
    <xf numFmtId="0" fontId="32" fillId="0" borderId="58" xfId="85" applyFont="1" applyFill="1" applyBorder="1" applyAlignment="1">
      <alignment horizontal="center"/>
      <protection/>
    </xf>
    <xf numFmtId="0" fontId="32" fillId="0" borderId="60" xfId="85" applyFont="1" applyFill="1" applyBorder="1" applyAlignment="1">
      <alignment horizontal="center"/>
      <protection/>
    </xf>
    <xf numFmtId="0" fontId="27" fillId="0" borderId="57" xfId="85" applyFont="1" applyFill="1" applyBorder="1" applyAlignment="1">
      <alignment horizontal="center"/>
      <protection/>
    </xf>
    <xf numFmtId="0" fontId="27" fillId="0" borderId="58" xfId="85" applyFont="1" applyFill="1" applyBorder="1" applyAlignment="1">
      <alignment horizontal="center"/>
      <protection/>
    </xf>
    <xf numFmtId="0" fontId="27" fillId="0" borderId="60" xfId="85" applyFont="1" applyFill="1" applyBorder="1" applyAlignment="1">
      <alignment horizontal="center"/>
      <protection/>
    </xf>
    <xf numFmtId="0" fontId="32" fillId="0" borderId="21" xfId="0" applyFont="1" applyFill="1" applyBorder="1" applyAlignment="1">
      <alignment horizontal="center" vertical="center"/>
    </xf>
    <xf numFmtId="0" fontId="32" fillId="0" borderId="56" xfId="85" applyFont="1" applyFill="1" applyBorder="1" applyAlignment="1">
      <alignment horizontal="center"/>
      <protection/>
    </xf>
    <xf numFmtId="0" fontId="32" fillId="0" borderId="45" xfId="85" applyFont="1" applyFill="1" applyBorder="1" applyAlignment="1">
      <alignment horizontal="center"/>
      <protection/>
    </xf>
    <xf numFmtId="0" fontId="27" fillId="0" borderId="56" xfId="85" applyFont="1" applyFill="1" applyBorder="1" applyAlignment="1">
      <alignment horizontal="center"/>
      <protection/>
    </xf>
    <xf numFmtId="0" fontId="27" fillId="0" borderId="45" xfId="85" applyFont="1" applyFill="1" applyBorder="1" applyAlignment="1">
      <alignment horizontal="center"/>
      <protection/>
    </xf>
    <xf numFmtId="0" fontId="32" fillId="0" borderId="65" xfId="85" applyFont="1" applyFill="1" applyBorder="1" applyAlignment="1">
      <alignment horizontal="center"/>
      <protection/>
    </xf>
    <xf numFmtId="0" fontId="32" fillId="0" borderId="66" xfId="85" applyFont="1" applyFill="1" applyBorder="1" applyAlignment="1">
      <alignment horizontal="center"/>
      <protection/>
    </xf>
    <xf numFmtId="0" fontId="32" fillId="0" borderId="61" xfId="85" applyFont="1" applyFill="1" applyBorder="1" applyAlignment="1">
      <alignment horizontal="center"/>
      <protection/>
    </xf>
    <xf numFmtId="0" fontId="27" fillId="0" borderId="65" xfId="85" applyFont="1" applyFill="1" applyBorder="1" applyAlignment="1">
      <alignment horizontal="center"/>
      <protection/>
    </xf>
    <xf numFmtId="0" fontId="27" fillId="0" borderId="66" xfId="85" applyFont="1" applyFill="1" applyBorder="1" applyAlignment="1">
      <alignment horizontal="center"/>
      <protection/>
    </xf>
    <xf numFmtId="0" fontId="27" fillId="0" borderId="61" xfId="85" applyFont="1" applyFill="1" applyBorder="1" applyAlignment="1">
      <alignment horizontal="center"/>
      <protection/>
    </xf>
    <xf numFmtId="0" fontId="22" fillId="0" borderId="19" xfId="85" applyFont="1" applyFill="1" applyBorder="1" applyAlignment="1">
      <alignment horizontal="center"/>
      <protection/>
    </xf>
    <xf numFmtId="0" fontId="38" fillId="0" borderId="66" xfId="85" applyFont="1" applyFill="1" applyBorder="1" applyAlignment="1">
      <alignment horizontal="center"/>
      <protection/>
    </xf>
    <xf numFmtId="0" fontId="43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68" xfId="0" applyBorder="1" applyAlignment="1">
      <alignment horizontal="center"/>
    </xf>
    <xf numFmtId="0" fontId="0" fillId="0" borderId="63" xfId="0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164" fontId="0" fillId="0" borderId="33" xfId="0" applyNumberFormat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/>
    </xf>
    <xf numFmtId="0" fontId="39" fillId="0" borderId="23" xfId="85" applyFont="1" applyBorder="1" applyAlignment="1">
      <alignment horizontal="left"/>
      <protection/>
    </xf>
    <xf numFmtId="0" fontId="39" fillId="0" borderId="27" xfId="85" applyFont="1" applyBorder="1" applyAlignment="1">
      <alignment horizontal="left"/>
      <protection/>
    </xf>
    <xf numFmtId="0" fontId="39" fillId="0" borderId="0" xfId="85" applyFont="1" applyBorder="1" applyAlignment="1">
      <alignment horizontal="left"/>
      <protection/>
    </xf>
    <xf numFmtId="164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165" fontId="0" fillId="0" borderId="7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165" fontId="0" fillId="0" borderId="19" xfId="0" applyNumberFormat="1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3.8515625" style="0" customWidth="1"/>
    <col min="2" max="2" width="34.8515625" style="0" bestFit="1" customWidth="1"/>
    <col min="3" max="3" width="6.7109375" style="137" customWidth="1"/>
    <col min="4" max="4" width="6.7109375" style="0" customWidth="1"/>
    <col min="5" max="5" width="6.7109375" style="25" customWidth="1"/>
    <col min="6" max="15" width="6.7109375" style="0" customWidth="1"/>
    <col min="16" max="16" width="6.7109375" style="196" customWidth="1"/>
    <col min="17" max="18" width="6.7109375" style="168" customWidth="1"/>
    <col min="19" max="19" width="4.7109375" style="0" customWidth="1"/>
  </cols>
  <sheetData>
    <row r="1" spans="1:16" ht="15.75">
      <c r="A1" s="291" t="s">
        <v>152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189"/>
    </row>
    <row r="2" spans="1:16" ht="15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189"/>
    </row>
    <row r="3" spans="1:16" ht="15.75">
      <c r="A3" s="25"/>
      <c r="B3" s="207" t="s">
        <v>116</v>
      </c>
      <c r="C3" s="208"/>
      <c r="D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89"/>
    </row>
    <row r="4" spans="2:16" ht="15.75">
      <c r="B4" s="209" t="s">
        <v>122</v>
      </c>
      <c r="C4"/>
      <c r="E4"/>
      <c r="P4" s="189"/>
    </row>
    <row r="5" spans="2:16" ht="15.75">
      <c r="B5" s="209" t="s">
        <v>117</v>
      </c>
      <c r="C5"/>
      <c r="E5"/>
      <c r="P5" s="189"/>
    </row>
    <row r="6" spans="2:16" ht="15.75">
      <c r="B6" s="209" t="s">
        <v>118</v>
      </c>
      <c r="C6"/>
      <c r="E6"/>
      <c r="P6" s="189"/>
    </row>
    <row r="7" spans="2:16" ht="15.75">
      <c r="B7" s="209" t="s">
        <v>119</v>
      </c>
      <c r="C7"/>
      <c r="E7"/>
      <c r="P7" s="189"/>
    </row>
    <row r="8" spans="1:16" ht="15.75">
      <c r="A8" s="1"/>
      <c r="B8" s="101"/>
      <c r="C8" s="101"/>
      <c r="D8" s="101"/>
      <c r="E8" s="149"/>
      <c r="F8" s="101"/>
      <c r="G8" s="101"/>
      <c r="H8" s="101"/>
      <c r="I8" s="101"/>
      <c r="J8" s="149"/>
      <c r="K8" s="149"/>
      <c r="L8" s="149"/>
      <c r="M8" s="149"/>
      <c r="N8" s="149"/>
      <c r="O8" s="149"/>
      <c r="P8" s="189"/>
    </row>
    <row r="9" spans="1:16" ht="15">
      <c r="A9" s="2" t="s">
        <v>0</v>
      </c>
      <c r="B9" s="3" t="s">
        <v>8</v>
      </c>
      <c r="C9" s="2"/>
      <c r="D9" s="2" t="s">
        <v>2</v>
      </c>
      <c r="E9" s="110" t="s">
        <v>1</v>
      </c>
      <c r="F9" s="90" t="s">
        <v>9</v>
      </c>
      <c r="G9" s="33"/>
      <c r="H9" s="33"/>
      <c r="I9" s="33"/>
      <c r="J9" s="33"/>
      <c r="K9" s="33"/>
      <c r="L9" s="33"/>
      <c r="M9" s="33"/>
      <c r="N9" s="33"/>
      <c r="O9" s="34"/>
      <c r="P9" s="190"/>
    </row>
    <row r="10" spans="1:16" ht="15">
      <c r="A10" s="5"/>
      <c r="B10" s="6"/>
      <c r="C10" s="8" t="s">
        <v>5</v>
      </c>
      <c r="D10" s="8" t="s">
        <v>4</v>
      </c>
      <c r="E10" s="111" t="s">
        <v>3</v>
      </c>
      <c r="F10" s="88"/>
      <c r="G10" s="88"/>
      <c r="H10" s="88"/>
      <c r="I10" s="89"/>
      <c r="J10" s="89"/>
      <c r="K10" s="89"/>
      <c r="L10" s="89"/>
      <c r="M10" s="89"/>
      <c r="N10" s="89"/>
      <c r="O10" s="89"/>
      <c r="P10" s="191"/>
    </row>
    <row r="11" spans="1:16" ht="15">
      <c r="A11" s="5"/>
      <c r="B11" s="1"/>
      <c r="C11" s="131"/>
      <c r="D11" s="5"/>
      <c r="E11" s="111" t="s">
        <v>5</v>
      </c>
      <c r="F11" s="4" t="s">
        <v>6</v>
      </c>
      <c r="G11" s="4" t="s">
        <v>10</v>
      </c>
      <c r="H11" s="4" t="s">
        <v>11</v>
      </c>
      <c r="I11" s="4" t="s">
        <v>12</v>
      </c>
      <c r="J11" s="4" t="s">
        <v>33</v>
      </c>
      <c r="K11" s="4" t="s">
        <v>35</v>
      </c>
      <c r="L11" s="11" t="s">
        <v>34</v>
      </c>
      <c r="M11" s="11" t="s">
        <v>68</v>
      </c>
      <c r="N11" s="11" t="s">
        <v>69</v>
      </c>
      <c r="O11" s="11" t="s">
        <v>62</v>
      </c>
      <c r="P11" s="192" t="s">
        <v>71</v>
      </c>
    </row>
    <row r="12" spans="1:16" ht="15">
      <c r="A12" s="5"/>
      <c r="B12" s="6"/>
      <c r="C12" s="132"/>
      <c r="D12" s="5"/>
      <c r="E12" s="1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92"/>
    </row>
    <row r="13" spans="1:16" ht="16.5" thickBot="1">
      <c r="A13" s="4"/>
      <c r="B13" s="292" t="s">
        <v>13</v>
      </c>
      <c r="C13" s="293"/>
      <c r="D13" s="293"/>
      <c r="E13" s="293"/>
      <c r="F13" s="294"/>
      <c r="G13" s="294"/>
      <c r="H13" s="294"/>
      <c r="I13" s="294"/>
      <c r="J13" s="35"/>
      <c r="K13" s="35"/>
      <c r="L13" s="35"/>
      <c r="M13" s="35"/>
      <c r="N13" s="35"/>
      <c r="O13" s="35"/>
      <c r="P13" s="193"/>
    </row>
    <row r="14" spans="1:18" ht="15">
      <c r="A14" s="13">
        <v>1</v>
      </c>
      <c r="B14" s="15" t="s">
        <v>14</v>
      </c>
      <c r="C14" s="133">
        <v>1</v>
      </c>
      <c r="D14" s="22">
        <v>0.25</v>
      </c>
      <c r="E14" s="102" t="s">
        <v>18</v>
      </c>
      <c r="F14" s="115">
        <v>2</v>
      </c>
      <c r="G14" s="116"/>
      <c r="H14" s="117"/>
      <c r="I14" s="118">
        <v>2</v>
      </c>
      <c r="J14" s="119">
        <v>3</v>
      </c>
      <c r="K14" s="119">
        <f>F14+G14+H14</f>
        <v>2</v>
      </c>
      <c r="L14" s="119">
        <f>F14+G14+H14+I14</f>
        <v>4</v>
      </c>
      <c r="M14" s="119">
        <v>0</v>
      </c>
      <c r="N14" s="119">
        <f>J14+L14</f>
        <v>7</v>
      </c>
      <c r="O14" s="120" t="s">
        <v>63</v>
      </c>
      <c r="P14" s="151"/>
      <c r="Q14" s="168">
        <f>IF(E14="Egz.",1,0)</f>
        <v>0</v>
      </c>
      <c r="R14" s="168">
        <f>N14/D14</f>
        <v>28</v>
      </c>
    </row>
    <row r="15" spans="1:18" ht="15">
      <c r="A15" s="13">
        <v>2</v>
      </c>
      <c r="B15" s="15" t="s">
        <v>15</v>
      </c>
      <c r="C15" s="133">
        <v>1</v>
      </c>
      <c r="D15" s="22">
        <v>0.25</v>
      </c>
      <c r="E15" s="102" t="s">
        <v>18</v>
      </c>
      <c r="F15" s="103">
        <v>2</v>
      </c>
      <c r="G15" s="121"/>
      <c r="H15" s="122"/>
      <c r="I15" s="107">
        <v>2</v>
      </c>
      <c r="J15" s="108">
        <v>3</v>
      </c>
      <c r="K15" s="108">
        <f aca="true" t="shared" si="0" ref="K15:K21">F15+G15+H15</f>
        <v>2</v>
      </c>
      <c r="L15" s="108">
        <f>F15+G15+H15+I15</f>
        <v>4</v>
      </c>
      <c r="M15" s="108">
        <v>0</v>
      </c>
      <c r="N15" s="108">
        <f aca="true" t="shared" si="1" ref="N15:N22">J15+L15</f>
        <v>7</v>
      </c>
      <c r="O15" s="109" t="s">
        <v>63</v>
      </c>
      <c r="P15" s="151"/>
      <c r="Q15" s="168">
        <f aca="true" t="shared" si="2" ref="Q15:Q60">IF(E15="Egz.",1,0)</f>
        <v>0</v>
      </c>
      <c r="R15" s="168">
        <f aca="true" t="shared" si="3" ref="R15:R22">N15/D15</f>
        <v>28</v>
      </c>
    </row>
    <row r="16" spans="1:18" ht="15">
      <c r="A16" s="13">
        <v>3</v>
      </c>
      <c r="B16" s="15" t="s">
        <v>16</v>
      </c>
      <c r="C16" s="133">
        <v>1</v>
      </c>
      <c r="D16" s="22">
        <v>0.5</v>
      </c>
      <c r="E16" s="102" t="s">
        <v>18</v>
      </c>
      <c r="F16" s="103">
        <v>4</v>
      </c>
      <c r="G16" s="121"/>
      <c r="H16" s="122"/>
      <c r="I16" s="107">
        <v>4</v>
      </c>
      <c r="J16" s="108">
        <v>6</v>
      </c>
      <c r="K16" s="108">
        <f t="shared" si="0"/>
        <v>4</v>
      </c>
      <c r="L16" s="108">
        <f aca="true" t="shared" si="4" ref="L16:L22">F16+G16+H16+I16</f>
        <v>8</v>
      </c>
      <c r="M16" s="108">
        <v>0</v>
      </c>
      <c r="N16" s="108">
        <f t="shared" si="1"/>
        <v>14</v>
      </c>
      <c r="O16" s="109" t="s">
        <v>63</v>
      </c>
      <c r="P16" s="151"/>
      <c r="Q16" s="168">
        <f t="shared" si="2"/>
        <v>0</v>
      </c>
      <c r="R16" s="168">
        <f t="shared" si="3"/>
        <v>28</v>
      </c>
    </row>
    <row r="17" spans="1:18" ht="15">
      <c r="A17" s="13">
        <v>4</v>
      </c>
      <c r="B17" s="16" t="s">
        <v>17</v>
      </c>
      <c r="C17" s="134">
        <v>1</v>
      </c>
      <c r="D17" s="22">
        <v>0.5</v>
      </c>
      <c r="E17" s="102" t="s">
        <v>18</v>
      </c>
      <c r="F17" s="103">
        <v>4</v>
      </c>
      <c r="G17" s="121"/>
      <c r="H17" s="122"/>
      <c r="I17" s="107">
        <v>4</v>
      </c>
      <c r="J17" s="108">
        <v>6</v>
      </c>
      <c r="K17" s="108">
        <f t="shared" si="0"/>
        <v>4</v>
      </c>
      <c r="L17" s="108">
        <f t="shared" si="4"/>
        <v>8</v>
      </c>
      <c r="M17" s="108">
        <v>0</v>
      </c>
      <c r="N17" s="108">
        <f t="shared" si="1"/>
        <v>14</v>
      </c>
      <c r="O17" s="109" t="s">
        <v>63</v>
      </c>
      <c r="P17" s="151"/>
      <c r="Q17" s="168">
        <f t="shared" si="2"/>
        <v>0</v>
      </c>
      <c r="R17" s="168">
        <f t="shared" si="3"/>
        <v>28</v>
      </c>
    </row>
    <row r="18" spans="1:18" ht="15">
      <c r="A18" s="13">
        <v>5</v>
      </c>
      <c r="B18" s="29" t="s">
        <v>154</v>
      </c>
      <c r="C18" s="221">
        <v>4</v>
      </c>
      <c r="D18" s="222">
        <v>0.5</v>
      </c>
      <c r="E18" s="102" t="s">
        <v>18</v>
      </c>
      <c r="F18" s="103">
        <v>4</v>
      </c>
      <c r="G18" s="121"/>
      <c r="H18" s="122"/>
      <c r="I18" s="107">
        <v>4</v>
      </c>
      <c r="J18" s="108">
        <v>6</v>
      </c>
      <c r="K18" s="108">
        <f t="shared" si="0"/>
        <v>4</v>
      </c>
      <c r="L18" s="108">
        <f t="shared" si="4"/>
        <v>8</v>
      </c>
      <c r="M18" s="108">
        <v>0</v>
      </c>
      <c r="N18" s="108">
        <f t="shared" si="1"/>
        <v>14</v>
      </c>
      <c r="O18" s="109" t="s">
        <v>63</v>
      </c>
      <c r="P18" s="151"/>
      <c r="Q18" s="168">
        <f t="shared" si="2"/>
        <v>0</v>
      </c>
      <c r="R18" s="168">
        <f t="shared" si="3"/>
        <v>28</v>
      </c>
    </row>
    <row r="19" spans="1:18" ht="15">
      <c r="A19" s="13">
        <v>6</v>
      </c>
      <c r="B19" s="156" t="s">
        <v>150</v>
      </c>
      <c r="C19" s="135">
        <v>1</v>
      </c>
      <c r="D19" s="22">
        <v>2</v>
      </c>
      <c r="E19" s="102" t="s">
        <v>19</v>
      </c>
      <c r="F19" s="103">
        <v>16</v>
      </c>
      <c r="G19" s="121"/>
      <c r="H19" s="122"/>
      <c r="I19" s="107"/>
      <c r="J19" s="108">
        <v>40</v>
      </c>
      <c r="K19" s="108">
        <f t="shared" si="0"/>
        <v>16</v>
      </c>
      <c r="L19" s="108">
        <f t="shared" si="4"/>
        <v>16</v>
      </c>
      <c r="M19" s="108">
        <v>0</v>
      </c>
      <c r="N19" s="108">
        <f t="shared" si="1"/>
        <v>56</v>
      </c>
      <c r="O19" s="109" t="s">
        <v>64</v>
      </c>
      <c r="P19" s="151" t="s">
        <v>149</v>
      </c>
      <c r="Q19" s="168">
        <f t="shared" si="2"/>
        <v>0</v>
      </c>
      <c r="R19" s="168">
        <f t="shared" si="3"/>
        <v>28</v>
      </c>
    </row>
    <row r="20" spans="1:18" ht="15">
      <c r="A20" s="13">
        <v>7</v>
      </c>
      <c r="B20" s="156" t="s">
        <v>151</v>
      </c>
      <c r="C20" s="135">
        <v>3</v>
      </c>
      <c r="D20" s="22">
        <v>2</v>
      </c>
      <c r="E20" s="102" t="s">
        <v>19</v>
      </c>
      <c r="F20" s="103">
        <v>16</v>
      </c>
      <c r="G20" s="121"/>
      <c r="H20" s="122"/>
      <c r="I20" s="107"/>
      <c r="J20" s="108">
        <v>40</v>
      </c>
      <c r="K20" s="108">
        <f t="shared" si="0"/>
        <v>16</v>
      </c>
      <c r="L20" s="108">
        <f t="shared" si="4"/>
        <v>16</v>
      </c>
      <c r="M20" s="108">
        <v>0</v>
      </c>
      <c r="N20" s="108">
        <f t="shared" si="1"/>
        <v>56</v>
      </c>
      <c r="O20" s="109" t="s">
        <v>64</v>
      </c>
      <c r="P20" s="151" t="s">
        <v>149</v>
      </c>
      <c r="Q20" s="168">
        <f t="shared" si="2"/>
        <v>0</v>
      </c>
      <c r="R20" s="168">
        <f t="shared" si="3"/>
        <v>28</v>
      </c>
    </row>
    <row r="21" spans="1:18" ht="15">
      <c r="A21" s="12">
        <v>8</v>
      </c>
      <c r="B21" s="157" t="s">
        <v>112</v>
      </c>
      <c r="C21" s="135">
        <v>1</v>
      </c>
      <c r="D21" s="22">
        <v>2</v>
      </c>
      <c r="E21" s="102" t="s">
        <v>19</v>
      </c>
      <c r="F21" s="103"/>
      <c r="G21" s="121">
        <v>30</v>
      </c>
      <c r="H21" s="122"/>
      <c r="I21" s="107"/>
      <c r="J21" s="108">
        <v>30</v>
      </c>
      <c r="K21" s="108">
        <f t="shared" si="0"/>
        <v>30</v>
      </c>
      <c r="L21" s="108">
        <f t="shared" si="4"/>
        <v>30</v>
      </c>
      <c r="M21" s="108">
        <v>30</v>
      </c>
      <c r="N21" s="108">
        <f t="shared" si="1"/>
        <v>60</v>
      </c>
      <c r="O21" s="109" t="s">
        <v>63</v>
      </c>
      <c r="P21" s="151"/>
      <c r="Q21" s="168">
        <f t="shared" si="2"/>
        <v>0</v>
      </c>
      <c r="R21" s="168">
        <f t="shared" si="3"/>
        <v>30</v>
      </c>
    </row>
    <row r="22" spans="1:18" ht="15.75" thickBot="1">
      <c r="A22" s="12">
        <v>9</v>
      </c>
      <c r="B22" s="11" t="s">
        <v>20</v>
      </c>
      <c r="C22" s="243">
        <v>2</v>
      </c>
      <c r="D22" s="244">
        <v>1</v>
      </c>
      <c r="E22" s="245" t="s">
        <v>19</v>
      </c>
      <c r="F22" s="250"/>
      <c r="G22" s="251">
        <v>14</v>
      </c>
      <c r="H22" s="252"/>
      <c r="I22" s="253"/>
      <c r="J22" s="254">
        <v>16</v>
      </c>
      <c r="K22" s="254">
        <v>0</v>
      </c>
      <c r="L22" s="254">
        <f t="shared" si="4"/>
        <v>14</v>
      </c>
      <c r="M22" s="254">
        <v>30</v>
      </c>
      <c r="N22" s="254">
        <f t="shared" si="1"/>
        <v>30</v>
      </c>
      <c r="O22" s="125" t="s">
        <v>64</v>
      </c>
      <c r="P22" s="151"/>
      <c r="Q22" s="168">
        <f t="shared" si="2"/>
        <v>0</v>
      </c>
      <c r="R22" s="168">
        <f t="shared" si="3"/>
        <v>30</v>
      </c>
    </row>
    <row r="23" spans="1:16" ht="16.5" thickBot="1">
      <c r="A23" s="12"/>
      <c r="B23" s="128" t="s">
        <v>21</v>
      </c>
      <c r="C23" s="31"/>
      <c r="D23" s="31"/>
      <c r="E23" s="113"/>
      <c r="F23" s="31"/>
      <c r="G23" s="31"/>
      <c r="H23" s="31"/>
      <c r="I23" s="31"/>
      <c r="J23" s="31"/>
      <c r="K23" s="178"/>
      <c r="L23" s="31"/>
      <c r="M23" s="31"/>
      <c r="N23" s="31"/>
      <c r="O23" s="31"/>
      <c r="P23" s="31"/>
    </row>
    <row r="24" spans="1:18" ht="15">
      <c r="A24" s="20">
        <v>1</v>
      </c>
      <c r="B24" s="19" t="s">
        <v>78</v>
      </c>
      <c r="C24" s="135">
        <v>1</v>
      </c>
      <c r="D24" s="22">
        <v>4.5</v>
      </c>
      <c r="E24" s="102" t="s">
        <v>1</v>
      </c>
      <c r="F24" s="223">
        <v>20</v>
      </c>
      <c r="G24" s="179"/>
      <c r="H24" s="212">
        <v>20</v>
      </c>
      <c r="I24" s="180">
        <v>3</v>
      </c>
      <c r="J24" s="181">
        <v>83</v>
      </c>
      <c r="K24" s="119">
        <f>F24+G24+H24</f>
        <v>40</v>
      </c>
      <c r="L24" s="119">
        <f>F24+G24+H24+I24</f>
        <v>43</v>
      </c>
      <c r="M24" s="119">
        <v>30</v>
      </c>
      <c r="N24" s="119">
        <f>J24+L24</f>
        <v>126</v>
      </c>
      <c r="O24" s="182" t="s">
        <v>63</v>
      </c>
      <c r="P24" s="151"/>
      <c r="Q24" s="168">
        <f t="shared" si="2"/>
        <v>1</v>
      </c>
      <c r="R24" s="168">
        <f>N24/D24</f>
        <v>28</v>
      </c>
    </row>
    <row r="25" spans="1:18" ht="15">
      <c r="A25" s="20">
        <v>2</v>
      </c>
      <c r="B25" s="19" t="s">
        <v>155</v>
      </c>
      <c r="C25" s="135">
        <v>1</v>
      </c>
      <c r="D25" s="22">
        <v>4.5</v>
      </c>
      <c r="E25" s="102" t="s">
        <v>1</v>
      </c>
      <c r="F25" s="105">
        <v>20</v>
      </c>
      <c r="G25" s="106"/>
      <c r="H25" s="213">
        <v>20</v>
      </c>
      <c r="I25" s="107">
        <v>2</v>
      </c>
      <c r="J25" s="108">
        <v>83</v>
      </c>
      <c r="K25" s="108">
        <f>F25+G25+H25</f>
        <v>40</v>
      </c>
      <c r="L25" s="108">
        <f>F25+G25+H25+I25</f>
        <v>42</v>
      </c>
      <c r="M25" s="108">
        <v>30</v>
      </c>
      <c r="N25" s="108">
        <f>J25+L25</f>
        <v>125</v>
      </c>
      <c r="O25" s="109" t="s">
        <v>65</v>
      </c>
      <c r="P25" s="151" t="s">
        <v>72</v>
      </c>
      <c r="Q25" s="168">
        <f>IF(E25="Egz.",1,0)</f>
        <v>1</v>
      </c>
      <c r="R25" s="168">
        <f>N25/D25</f>
        <v>27.77777777777778</v>
      </c>
    </row>
    <row r="26" spans="1:16" ht="15">
      <c r="A26" s="20"/>
      <c r="B26" s="19" t="s">
        <v>79</v>
      </c>
      <c r="C26" s="135"/>
      <c r="D26" s="22"/>
      <c r="E26" s="102"/>
      <c r="F26" s="105"/>
      <c r="G26" s="106"/>
      <c r="H26" s="213"/>
      <c r="I26" s="107"/>
      <c r="J26" s="108"/>
      <c r="K26" s="108"/>
      <c r="L26" s="108"/>
      <c r="M26" s="108"/>
      <c r="N26" s="108"/>
      <c r="O26" s="109"/>
      <c r="P26" s="151"/>
    </row>
    <row r="27" spans="1:16" ht="15">
      <c r="A27" s="20"/>
      <c r="B27" s="19" t="s">
        <v>113</v>
      </c>
      <c r="C27" s="135"/>
      <c r="D27" s="22"/>
      <c r="E27" s="102"/>
      <c r="F27" s="105"/>
      <c r="G27" s="124"/>
      <c r="H27" s="214"/>
      <c r="I27" s="123"/>
      <c r="J27" s="23"/>
      <c r="K27" s="108"/>
      <c r="L27" s="108"/>
      <c r="M27" s="108"/>
      <c r="N27" s="108"/>
      <c r="O27" s="183"/>
      <c r="P27" s="151"/>
    </row>
    <row r="28" spans="1:18" ht="15">
      <c r="A28" s="20">
        <v>3</v>
      </c>
      <c r="B28" s="19" t="s">
        <v>80</v>
      </c>
      <c r="C28" s="135">
        <v>2</v>
      </c>
      <c r="D28" s="22">
        <v>4</v>
      </c>
      <c r="E28" s="102" t="s">
        <v>19</v>
      </c>
      <c r="F28" s="105">
        <v>20</v>
      </c>
      <c r="G28" s="124"/>
      <c r="H28" s="214">
        <v>20</v>
      </c>
      <c r="I28" s="123">
        <v>3</v>
      </c>
      <c r="J28" s="23">
        <v>75</v>
      </c>
      <c r="K28" s="108">
        <f>F28+G28+H28</f>
        <v>40</v>
      </c>
      <c r="L28" s="108">
        <f>F28+G28+H28+I28</f>
        <v>43</v>
      </c>
      <c r="M28" s="108">
        <v>30</v>
      </c>
      <c r="N28" s="108">
        <f>J28+L28</f>
        <v>118</v>
      </c>
      <c r="O28" s="183" t="s">
        <v>63</v>
      </c>
      <c r="P28" s="151"/>
      <c r="Q28" s="168">
        <f t="shared" si="2"/>
        <v>0</v>
      </c>
      <c r="R28" s="168">
        <f>N28/D28</f>
        <v>29.5</v>
      </c>
    </row>
    <row r="29" spans="1:16" ht="15">
      <c r="A29" s="20">
        <v>4</v>
      </c>
      <c r="B29" s="19" t="s">
        <v>147</v>
      </c>
      <c r="C29" s="243">
        <v>2</v>
      </c>
      <c r="D29" s="244">
        <v>1</v>
      </c>
      <c r="E29" s="245" t="s">
        <v>19</v>
      </c>
      <c r="F29" s="246">
        <v>10</v>
      </c>
      <c r="G29" s="124"/>
      <c r="H29" s="214"/>
      <c r="I29" s="123">
        <v>0</v>
      </c>
      <c r="J29" s="23">
        <v>20</v>
      </c>
      <c r="K29" s="108">
        <f>F29+G29+H29</f>
        <v>10</v>
      </c>
      <c r="L29" s="108">
        <f>F29+G29+H29+I29</f>
        <v>10</v>
      </c>
      <c r="M29" s="108">
        <v>0</v>
      </c>
      <c r="N29" s="108">
        <f>J29+L29</f>
        <v>30</v>
      </c>
      <c r="O29" s="183" t="s">
        <v>63</v>
      </c>
      <c r="P29" s="151" t="s">
        <v>149</v>
      </c>
    </row>
    <row r="30" spans="1:18" ht="15">
      <c r="A30" s="20">
        <v>5</v>
      </c>
      <c r="B30" s="19" t="s">
        <v>81</v>
      </c>
      <c r="C30" s="135">
        <v>3</v>
      </c>
      <c r="D30" s="22">
        <v>4.5</v>
      </c>
      <c r="E30" s="102" t="s">
        <v>19</v>
      </c>
      <c r="F30" s="105">
        <v>20</v>
      </c>
      <c r="G30" s="124"/>
      <c r="H30" s="214">
        <v>20</v>
      </c>
      <c r="I30" s="123">
        <v>3</v>
      </c>
      <c r="J30" s="23">
        <v>75</v>
      </c>
      <c r="K30" s="108">
        <f>F30+G30+H30</f>
        <v>40</v>
      </c>
      <c r="L30" s="108">
        <f>F30+G30+H30+I30</f>
        <v>43</v>
      </c>
      <c r="M30" s="108">
        <v>30</v>
      </c>
      <c r="N30" s="108">
        <f>J30+L30</f>
        <v>118</v>
      </c>
      <c r="O30" s="183" t="s">
        <v>63</v>
      </c>
      <c r="P30" s="151"/>
      <c r="Q30" s="168">
        <f t="shared" si="2"/>
        <v>0</v>
      </c>
      <c r="R30" s="168">
        <f>N30/D30</f>
        <v>26.22222222222222</v>
      </c>
    </row>
    <row r="31" spans="1:18" ht="15">
      <c r="A31" s="184">
        <v>6</v>
      </c>
      <c r="B31" s="19" t="s">
        <v>82</v>
      </c>
      <c r="C31" s="135">
        <v>4</v>
      </c>
      <c r="D31" s="22">
        <v>5</v>
      </c>
      <c r="E31" s="102" t="s">
        <v>1</v>
      </c>
      <c r="F31" s="105">
        <v>20</v>
      </c>
      <c r="G31" s="106"/>
      <c r="H31" s="213">
        <v>20</v>
      </c>
      <c r="I31" s="107">
        <v>5</v>
      </c>
      <c r="J31" s="108">
        <v>80</v>
      </c>
      <c r="K31" s="108">
        <f>F31+G31+H31</f>
        <v>40</v>
      </c>
      <c r="L31" s="108">
        <f>F31+G31+H31+I31</f>
        <v>45</v>
      </c>
      <c r="M31" s="108">
        <v>30</v>
      </c>
      <c r="N31" s="108">
        <f>J31+L31</f>
        <v>125</v>
      </c>
      <c r="O31" s="109" t="s">
        <v>63</v>
      </c>
      <c r="P31" s="151"/>
      <c r="Q31" s="168">
        <f t="shared" si="2"/>
        <v>1</v>
      </c>
      <c r="R31" s="168">
        <f>N31/D31</f>
        <v>25</v>
      </c>
    </row>
    <row r="32" spans="1:18" ht="15.75" thickBot="1">
      <c r="A32" s="20">
        <v>7</v>
      </c>
      <c r="B32" s="19" t="s">
        <v>146</v>
      </c>
      <c r="C32" s="135">
        <v>4</v>
      </c>
      <c r="D32" s="22">
        <v>2.5</v>
      </c>
      <c r="E32" s="102" t="s">
        <v>19</v>
      </c>
      <c r="F32" s="215">
        <v>20</v>
      </c>
      <c r="G32" s="216"/>
      <c r="H32" s="217"/>
      <c r="I32" s="202">
        <v>5</v>
      </c>
      <c r="J32" s="203">
        <v>45</v>
      </c>
      <c r="K32" s="203">
        <f>F32+G32+H32</f>
        <v>20</v>
      </c>
      <c r="L32" s="203">
        <f>F32+G32+H32+I32</f>
        <v>25</v>
      </c>
      <c r="M32" s="203">
        <v>0</v>
      </c>
      <c r="N32" s="203">
        <f>J32+L32</f>
        <v>70</v>
      </c>
      <c r="O32" s="125" t="s">
        <v>63</v>
      </c>
      <c r="P32" s="151" t="s">
        <v>72</v>
      </c>
      <c r="Q32" s="168">
        <f t="shared" si="2"/>
        <v>0</v>
      </c>
      <c r="R32" s="168">
        <f>N32/D32</f>
        <v>28</v>
      </c>
    </row>
    <row r="33" spans="1:16" ht="16.5" thickBot="1">
      <c r="A33" s="185"/>
      <c r="B33" s="128" t="s">
        <v>83</v>
      </c>
      <c r="C33" s="31"/>
      <c r="D33" s="31"/>
      <c r="E33" s="113"/>
      <c r="F33" s="31"/>
      <c r="G33" s="31"/>
      <c r="H33" s="31"/>
      <c r="I33" s="31"/>
      <c r="J33" s="31"/>
      <c r="K33" s="151"/>
      <c r="L33" s="151"/>
      <c r="M33" s="31"/>
      <c r="N33" s="151"/>
      <c r="O33" s="31"/>
      <c r="P33" s="31"/>
    </row>
    <row r="34" spans="1:18" ht="15">
      <c r="A34" s="13">
        <v>1</v>
      </c>
      <c r="B34" s="19" t="s">
        <v>84</v>
      </c>
      <c r="C34" s="136">
        <v>1</v>
      </c>
      <c r="D34" s="18">
        <v>4.5</v>
      </c>
      <c r="E34" s="102" t="s">
        <v>1</v>
      </c>
      <c r="F34" s="115">
        <v>20</v>
      </c>
      <c r="G34" s="116"/>
      <c r="H34" s="218">
        <v>20</v>
      </c>
      <c r="I34" s="118">
        <v>3</v>
      </c>
      <c r="J34" s="119">
        <v>80</v>
      </c>
      <c r="K34" s="119">
        <f>F34+G34+H34</f>
        <v>40</v>
      </c>
      <c r="L34" s="119">
        <f>F34+G34+H34+I34</f>
        <v>43</v>
      </c>
      <c r="M34" s="119">
        <v>30</v>
      </c>
      <c r="N34" s="119">
        <f>J34+L34</f>
        <v>123</v>
      </c>
      <c r="O34" s="120" t="s">
        <v>63</v>
      </c>
      <c r="P34" s="151"/>
      <c r="Q34" s="168">
        <f t="shared" si="2"/>
        <v>1</v>
      </c>
      <c r="R34" s="168">
        <f>N34/D34</f>
        <v>27.333333333333332</v>
      </c>
    </row>
    <row r="35" spans="1:18" ht="15">
      <c r="A35" s="12">
        <v>2</v>
      </c>
      <c r="B35" s="19" t="s">
        <v>85</v>
      </c>
      <c r="C35" s="136">
        <v>1</v>
      </c>
      <c r="D35" s="18">
        <v>4.5</v>
      </c>
      <c r="E35" s="102" t="s">
        <v>19</v>
      </c>
      <c r="F35" s="103">
        <v>20</v>
      </c>
      <c r="G35" s="121"/>
      <c r="H35" s="219">
        <v>20</v>
      </c>
      <c r="I35" s="107">
        <v>5</v>
      </c>
      <c r="J35" s="108">
        <v>80</v>
      </c>
      <c r="K35" s="108">
        <f>F35+G35+H35</f>
        <v>40</v>
      </c>
      <c r="L35" s="108">
        <f>F35+G35+H35+I35</f>
        <v>45</v>
      </c>
      <c r="M35" s="108">
        <v>30</v>
      </c>
      <c r="N35" s="108">
        <f>J35+L35</f>
        <v>125</v>
      </c>
      <c r="O35" s="109" t="s">
        <v>63</v>
      </c>
      <c r="P35" s="151"/>
      <c r="Q35" s="168">
        <f t="shared" si="2"/>
        <v>0</v>
      </c>
      <c r="R35" s="168">
        <f>N35/D35</f>
        <v>27.77777777777778</v>
      </c>
    </row>
    <row r="36" spans="1:18" ht="15">
      <c r="A36" s="12">
        <v>3</v>
      </c>
      <c r="B36" s="19" t="s">
        <v>156</v>
      </c>
      <c r="C36" s="136">
        <v>1</v>
      </c>
      <c r="D36" s="18">
        <v>4.5</v>
      </c>
      <c r="E36" s="102" t="s">
        <v>1</v>
      </c>
      <c r="F36" s="103">
        <v>20</v>
      </c>
      <c r="G36" s="121"/>
      <c r="H36" s="219">
        <v>20</v>
      </c>
      <c r="I36" s="107">
        <v>5</v>
      </c>
      <c r="J36" s="108">
        <v>80</v>
      </c>
      <c r="K36" s="108">
        <f>F36+G36+H36</f>
        <v>40</v>
      </c>
      <c r="L36" s="108">
        <f>F36+G36+H36+I36</f>
        <v>45</v>
      </c>
      <c r="M36" s="108">
        <v>30</v>
      </c>
      <c r="N36" s="108">
        <f>J36+L36</f>
        <v>125</v>
      </c>
      <c r="O36" s="109" t="s">
        <v>63</v>
      </c>
      <c r="P36" s="151" t="s">
        <v>72</v>
      </c>
      <c r="Q36" s="168">
        <f>IF(E36="Egz.",1,0)</f>
        <v>1</v>
      </c>
      <c r="R36" s="168">
        <f>N36/D36</f>
        <v>27.77777777777778</v>
      </c>
    </row>
    <row r="37" spans="1:16" ht="15">
      <c r="A37" s="13"/>
      <c r="B37" s="19" t="s">
        <v>86</v>
      </c>
      <c r="C37" s="136"/>
      <c r="D37" s="18"/>
      <c r="E37" s="102"/>
      <c r="F37" s="103"/>
      <c r="G37" s="121"/>
      <c r="H37" s="219"/>
      <c r="I37" s="107"/>
      <c r="J37" s="108"/>
      <c r="K37" s="108"/>
      <c r="L37" s="108"/>
      <c r="M37" s="108"/>
      <c r="N37" s="108"/>
      <c r="O37" s="109"/>
      <c r="P37" s="151"/>
    </row>
    <row r="38" spans="1:16" ht="15">
      <c r="A38" s="12"/>
      <c r="B38" s="19" t="s">
        <v>87</v>
      </c>
      <c r="C38" s="136"/>
      <c r="D38" s="18"/>
      <c r="E38" s="102"/>
      <c r="F38" s="103"/>
      <c r="G38" s="121"/>
      <c r="H38" s="219"/>
      <c r="I38" s="107"/>
      <c r="J38" s="108"/>
      <c r="K38" s="108"/>
      <c r="L38" s="108"/>
      <c r="M38" s="108"/>
      <c r="N38" s="108"/>
      <c r="O38" s="109" t="s">
        <v>63</v>
      </c>
      <c r="P38" s="151"/>
    </row>
    <row r="39" spans="1:18" ht="15">
      <c r="A39" s="12">
        <v>4</v>
      </c>
      <c r="B39" s="19" t="s">
        <v>90</v>
      </c>
      <c r="C39" s="136">
        <v>2</v>
      </c>
      <c r="D39" s="18">
        <v>4.5</v>
      </c>
      <c r="E39" s="102" t="s">
        <v>1</v>
      </c>
      <c r="F39" s="103">
        <v>20</v>
      </c>
      <c r="G39" s="26"/>
      <c r="H39" s="220">
        <v>20</v>
      </c>
      <c r="I39" s="123">
        <v>3</v>
      </c>
      <c r="J39" s="23">
        <v>80</v>
      </c>
      <c r="K39" s="108">
        <f>F39+G39+H39</f>
        <v>40</v>
      </c>
      <c r="L39" s="108">
        <f>F39+G39+H39+I39</f>
        <v>43</v>
      </c>
      <c r="M39" s="108">
        <v>30</v>
      </c>
      <c r="N39" s="108">
        <f>J39+L39</f>
        <v>123</v>
      </c>
      <c r="O39" s="109" t="s">
        <v>63</v>
      </c>
      <c r="P39" s="151"/>
      <c r="Q39" s="168">
        <f t="shared" si="2"/>
        <v>1</v>
      </c>
      <c r="R39" s="168">
        <f>N39/D39</f>
        <v>27.333333333333332</v>
      </c>
    </row>
    <row r="40" spans="1:18" ht="15">
      <c r="A40" s="12">
        <v>5</v>
      </c>
      <c r="B40" s="19" t="s">
        <v>157</v>
      </c>
      <c r="C40" s="136">
        <v>2</v>
      </c>
      <c r="D40" s="18">
        <v>5</v>
      </c>
      <c r="E40" s="102" t="s">
        <v>1</v>
      </c>
      <c r="F40" s="103">
        <v>20</v>
      </c>
      <c r="G40" s="121"/>
      <c r="H40" s="219">
        <v>20</v>
      </c>
      <c r="I40" s="107">
        <v>5</v>
      </c>
      <c r="J40" s="108">
        <v>85</v>
      </c>
      <c r="K40" s="108">
        <f>F40+G40+H40</f>
        <v>40</v>
      </c>
      <c r="L40" s="108">
        <f>F40+G40+H40+I40</f>
        <v>45</v>
      </c>
      <c r="M40" s="108">
        <v>30</v>
      </c>
      <c r="N40" s="108">
        <f>J40+L40</f>
        <v>130</v>
      </c>
      <c r="O40" s="109" t="s">
        <v>65</v>
      </c>
      <c r="P40" s="151"/>
      <c r="Q40" s="168">
        <f>IF(E40="Egz.",1,0)</f>
        <v>1</v>
      </c>
      <c r="R40" s="168">
        <f>N40/D40</f>
        <v>26</v>
      </c>
    </row>
    <row r="41" spans="1:16" ht="15">
      <c r="A41" s="13" t="s">
        <v>88</v>
      </c>
      <c r="B41" s="19" t="s">
        <v>91</v>
      </c>
      <c r="C41" s="136"/>
      <c r="D41" s="18"/>
      <c r="E41" s="102"/>
      <c r="F41" s="103"/>
      <c r="G41" s="121"/>
      <c r="H41" s="219"/>
      <c r="I41" s="107"/>
      <c r="J41" s="108"/>
      <c r="K41" s="108"/>
      <c r="L41" s="108"/>
      <c r="M41" s="108"/>
      <c r="N41" s="108"/>
      <c r="O41" s="109"/>
      <c r="P41" s="151"/>
    </row>
    <row r="42" spans="1:17" ht="15">
      <c r="A42" s="12" t="s">
        <v>89</v>
      </c>
      <c r="B42" s="19" t="s">
        <v>92</v>
      </c>
      <c r="C42" s="136"/>
      <c r="D42" s="18"/>
      <c r="E42" s="102"/>
      <c r="F42" s="103"/>
      <c r="G42" s="121"/>
      <c r="H42" s="219"/>
      <c r="I42" s="107"/>
      <c r="J42" s="108"/>
      <c r="K42" s="108"/>
      <c r="L42" s="108"/>
      <c r="M42" s="108"/>
      <c r="N42" s="108"/>
      <c r="O42" s="109"/>
      <c r="P42" s="151"/>
      <c r="Q42" s="168">
        <f t="shared" si="2"/>
        <v>0</v>
      </c>
    </row>
    <row r="43" spans="1:16" ht="15">
      <c r="A43" s="12" t="s">
        <v>120</v>
      </c>
      <c r="B43" s="19" t="s">
        <v>121</v>
      </c>
      <c r="C43" s="136"/>
      <c r="D43" s="18"/>
      <c r="E43" s="102"/>
      <c r="F43" s="103"/>
      <c r="G43" s="121"/>
      <c r="H43" s="219"/>
      <c r="I43" s="107"/>
      <c r="J43" s="108"/>
      <c r="K43" s="108"/>
      <c r="L43" s="108"/>
      <c r="M43" s="108"/>
      <c r="N43" s="108"/>
      <c r="O43" s="109"/>
      <c r="P43" s="151"/>
    </row>
    <row r="44" spans="1:18" ht="15">
      <c r="A44" s="13">
        <v>6</v>
      </c>
      <c r="B44" s="19" t="s">
        <v>93</v>
      </c>
      <c r="C44" s="136">
        <v>2</v>
      </c>
      <c r="D44" s="18">
        <v>4.5</v>
      </c>
      <c r="E44" s="102" t="s">
        <v>1</v>
      </c>
      <c r="F44" s="103">
        <v>20</v>
      </c>
      <c r="G44" s="121"/>
      <c r="H44" s="219">
        <v>20</v>
      </c>
      <c r="I44" s="107">
        <v>3</v>
      </c>
      <c r="J44" s="108">
        <v>80</v>
      </c>
      <c r="K44" s="108">
        <f>F44+G44+H44</f>
        <v>40</v>
      </c>
      <c r="L44" s="108">
        <f>F44+G44+H44+I44</f>
        <v>43</v>
      </c>
      <c r="M44" s="108">
        <v>30</v>
      </c>
      <c r="N44" s="108">
        <f>J44+L44</f>
        <v>123</v>
      </c>
      <c r="O44" s="109" t="s">
        <v>63</v>
      </c>
      <c r="P44" s="151"/>
      <c r="Q44" s="168">
        <f t="shared" si="2"/>
        <v>1</v>
      </c>
      <c r="R44" s="168">
        <f>N44/D44</f>
        <v>27.333333333333332</v>
      </c>
    </row>
    <row r="45" spans="1:18" ht="15">
      <c r="A45" s="12">
        <v>7</v>
      </c>
      <c r="B45" s="19" t="s">
        <v>94</v>
      </c>
      <c r="C45" s="136">
        <v>3</v>
      </c>
      <c r="D45" s="18">
        <v>5</v>
      </c>
      <c r="E45" s="102" t="s">
        <v>1</v>
      </c>
      <c r="F45" s="103">
        <v>20</v>
      </c>
      <c r="G45" s="26"/>
      <c r="H45" s="220">
        <v>20</v>
      </c>
      <c r="I45" s="123">
        <v>3</v>
      </c>
      <c r="J45" s="23">
        <v>80</v>
      </c>
      <c r="K45" s="108">
        <f>F45+G45+H45</f>
        <v>40</v>
      </c>
      <c r="L45" s="108">
        <f>F45+G45+H45+I45</f>
        <v>43</v>
      </c>
      <c r="M45" s="108">
        <v>30</v>
      </c>
      <c r="N45" s="108">
        <f>J45+L45</f>
        <v>123</v>
      </c>
      <c r="O45" s="109" t="s">
        <v>63</v>
      </c>
      <c r="P45" s="151"/>
      <c r="Q45" s="168">
        <f t="shared" si="2"/>
        <v>1</v>
      </c>
      <c r="R45" s="168">
        <f>N45/D45</f>
        <v>24.6</v>
      </c>
    </row>
    <row r="46" spans="1:18" ht="15">
      <c r="A46" s="13">
        <v>8</v>
      </c>
      <c r="B46" s="19" t="s">
        <v>95</v>
      </c>
      <c r="C46" s="136">
        <v>3</v>
      </c>
      <c r="D46" s="18">
        <v>5</v>
      </c>
      <c r="E46" s="102" t="s">
        <v>1</v>
      </c>
      <c r="F46" s="103">
        <v>20</v>
      </c>
      <c r="G46" s="121"/>
      <c r="H46" s="219">
        <v>20</v>
      </c>
      <c r="I46" s="107">
        <v>5</v>
      </c>
      <c r="J46" s="108">
        <v>85</v>
      </c>
      <c r="K46" s="108">
        <f>F46+G46+H46</f>
        <v>40</v>
      </c>
      <c r="L46" s="108">
        <f>F46+G46+H46+I46</f>
        <v>45</v>
      </c>
      <c r="M46" s="108">
        <v>30</v>
      </c>
      <c r="N46" s="108">
        <f>J46+L46</f>
        <v>130</v>
      </c>
      <c r="O46" s="109" t="s">
        <v>63</v>
      </c>
      <c r="P46" s="151"/>
      <c r="Q46" s="168">
        <f t="shared" si="2"/>
        <v>1</v>
      </c>
      <c r="R46" s="168">
        <f>N46/D46</f>
        <v>26</v>
      </c>
    </row>
    <row r="47" spans="1:18" ht="15">
      <c r="A47" s="12">
        <v>9</v>
      </c>
      <c r="B47" s="19" t="s">
        <v>96</v>
      </c>
      <c r="C47" s="136">
        <v>3</v>
      </c>
      <c r="D47" s="18">
        <v>5</v>
      </c>
      <c r="E47" s="102" t="s">
        <v>1</v>
      </c>
      <c r="F47" s="103">
        <v>20</v>
      </c>
      <c r="G47" s="121"/>
      <c r="H47" s="219">
        <v>20</v>
      </c>
      <c r="I47" s="147">
        <v>5</v>
      </c>
      <c r="J47" s="148">
        <v>85</v>
      </c>
      <c r="K47" s="108">
        <f>F47+G47+H47</f>
        <v>40</v>
      </c>
      <c r="L47" s="108">
        <f>F47+G47+H47+I47</f>
        <v>45</v>
      </c>
      <c r="M47" s="108">
        <v>30</v>
      </c>
      <c r="N47" s="108">
        <f>J47+L47</f>
        <v>130</v>
      </c>
      <c r="O47" s="109" t="s">
        <v>63</v>
      </c>
      <c r="P47" s="151" t="s">
        <v>72</v>
      </c>
      <c r="Q47" s="168">
        <f t="shared" si="2"/>
        <v>1</v>
      </c>
      <c r="R47" s="168">
        <f>N47/D47</f>
        <v>26</v>
      </c>
    </row>
    <row r="48" spans="1:18" ht="15">
      <c r="A48" s="12">
        <v>10</v>
      </c>
      <c r="B48" s="19" t="s">
        <v>158</v>
      </c>
      <c r="C48" s="136">
        <v>3</v>
      </c>
      <c r="D48" s="18">
        <v>4.5</v>
      </c>
      <c r="E48" s="102" t="s">
        <v>1</v>
      </c>
      <c r="F48" s="103">
        <v>20</v>
      </c>
      <c r="G48" s="26"/>
      <c r="H48" s="220">
        <v>20</v>
      </c>
      <c r="I48" s="123">
        <v>5</v>
      </c>
      <c r="J48" s="23">
        <v>80</v>
      </c>
      <c r="K48" s="108">
        <f>F48+G48+H48</f>
        <v>40</v>
      </c>
      <c r="L48" s="108">
        <f>F48+G48+H48+I48</f>
        <v>45</v>
      </c>
      <c r="M48" s="108">
        <v>30</v>
      </c>
      <c r="N48" s="108">
        <f>J48+L48</f>
        <v>125</v>
      </c>
      <c r="O48" s="109" t="s">
        <v>65</v>
      </c>
      <c r="P48" s="151"/>
      <c r="Q48" s="168">
        <f>IF(E48="Egz.",1,0)</f>
        <v>1</v>
      </c>
      <c r="R48" s="168">
        <f>N48/D48</f>
        <v>27.77777777777778</v>
      </c>
    </row>
    <row r="49" spans="1:16" ht="15">
      <c r="A49" s="12"/>
      <c r="B49" s="19" t="s">
        <v>97</v>
      </c>
      <c r="C49" s="136"/>
      <c r="D49" s="18"/>
      <c r="E49" s="102"/>
      <c r="F49" s="103"/>
      <c r="G49" s="26"/>
      <c r="H49" s="220"/>
      <c r="I49" s="123"/>
      <c r="J49" s="23"/>
      <c r="K49" s="108"/>
      <c r="L49" s="108"/>
      <c r="M49" s="108"/>
      <c r="N49" s="108"/>
      <c r="O49" s="109"/>
      <c r="P49" s="151"/>
    </row>
    <row r="50" spans="1:17" ht="15.75" thickBot="1">
      <c r="A50" s="12"/>
      <c r="B50" s="19" t="s">
        <v>98</v>
      </c>
      <c r="C50" s="136"/>
      <c r="D50" s="18"/>
      <c r="E50" s="102"/>
      <c r="F50" s="255"/>
      <c r="G50" s="251"/>
      <c r="H50" s="256"/>
      <c r="I50" s="253"/>
      <c r="J50" s="254"/>
      <c r="K50" s="203"/>
      <c r="L50" s="203"/>
      <c r="M50" s="203"/>
      <c r="N50" s="203"/>
      <c r="O50" s="125"/>
      <c r="P50" s="151"/>
      <c r="Q50" s="168">
        <f t="shared" si="2"/>
        <v>0</v>
      </c>
    </row>
    <row r="51" spans="1:16" ht="16.5" thickBot="1">
      <c r="A51" s="275"/>
      <c r="B51" s="128" t="s">
        <v>99</v>
      </c>
      <c r="C51" s="31"/>
      <c r="D51" s="31"/>
      <c r="E51" s="113"/>
      <c r="F51" s="31"/>
      <c r="G51" s="31"/>
      <c r="H51" s="31"/>
      <c r="I51" s="31"/>
      <c r="J51" s="31"/>
      <c r="K51" s="151"/>
      <c r="L51" s="151"/>
      <c r="M51" s="31"/>
      <c r="N51" s="151"/>
      <c r="O51" s="31"/>
      <c r="P51" s="31"/>
    </row>
    <row r="52" spans="1:18" ht="15">
      <c r="A52" s="12">
        <v>1</v>
      </c>
      <c r="B52" s="19" t="s">
        <v>159</v>
      </c>
      <c r="C52" s="136">
        <v>1</v>
      </c>
      <c r="D52" s="18">
        <v>2</v>
      </c>
      <c r="E52" s="257" t="s">
        <v>19</v>
      </c>
      <c r="F52" s="258"/>
      <c r="G52" s="259"/>
      <c r="H52" s="260">
        <v>20</v>
      </c>
      <c r="I52" s="261">
        <v>5</v>
      </c>
      <c r="J52" s="262">
        <v>30</v>
      </c>
      <c r="K52" s="119">
        <f aca="true" t="shared" si="5" ref="K52:K57">F52+G52+H52</f>
        <v>20</v>
      </c>
      <c r="L52" s="119">
        <f aca="true" t="shared" si="6" ref="L52:L57">F52+G52+H52+I52</f>
        <v>25</v>
      </c>
      <c r="M52" s="262">
        <v>30</v>
      </c>
      <c r="N52" s="119">
        <f aca="true" t="shared" si="7" ref="N52:N57">J52+L52</f>
        <v>55</v>
      </c>
      <c r="O52" s="263" t="s">
        <v>65</v>
      </c>
      <c r="P52" s="152"/>
      <c r="Q52" s="168">
        <f t="shared" si="2"/>
        <v>0</v>
      </c>
      <c r="R52" s="168">
        <f aca="true" t="shared" si="8" ref="R52:R57">N52/D52</f>
        <v>27.5</v>
      </c>
    </row>
    <row r="53" spans="1:18" ht="15">
      <c r="A53" s="12">
        <v>2</v>
      </c>
      <c r="B53" s="19" t="s">
        <v>160</v>
      </c>
      <c r="C53" s="264">
        <v>2</v>
      </c>
      <c r="D53" s="21">
        <v>2</v>
      </c>
      <c r="E53" s="257" t="s">
        <v>19</v>
      </c>
      <c r="F53" s="265"/>
      <c r="G53" s="126"/>
      <c r="H53" s="266">
        <v>20</v>
      </c>
      <c r="I53" s="267">
        <v>5</v>
      </c>
      <c r="J53" s="127">
        <v>30</v>
      </c>
      <c r="K53" s="108">
        <f t="shared" si="5"/>
        <v>20</v>
      </c>
      <c r="L53" s="108">
        <f t="shared" si="6"/>
        <v>25</v>
      </c>
      <c r="M53" s="127">
        <v>30</v>
      </c>
      <c r="N53" s="108">
        <f t="shared" si="7"/>
        <v>55</v>
      </c>
      <c r="O53" s="268" t="s">
        <v>65</v>
      </c>
      <c r="P53" s="152"/>
      <c r="Q53" s="168">
        <f t="shared" si="2"/>
        <v>0</v>
      </c>
      <c r="R53" s="168">
        <f t="shared" si="8"/>
        <v>27.5</v>
      </c>
    </row>
    <row r="54" spans="1:18" ht="15">
      <c r="A54" s="12">
        <v>3</v>
      </c>
      <c r="B54" s="19" t="s">
        <v>161</v>
      </c>
      <c r="C54" s="264">
        <v>2</v>
      </c>
      <c r="D54" s="21">
        <v>2</v>
      </c>
      <c r="E54" s="257" t="s">
        <v>19</v>
      </c>
      <c r="F54" s="265">
        <v>20</v>
      </c>
      <c r="G54" s="126"/>
      <c r="H54" s="266"/>
      <c r="I54" s="267">
        <v>3</v>
      </c>
      <c r="J54" s="127">
        <v>30</v>
      </c>
      <c r="K54" s="108">
        <f t="shared" si="5"/>
        <v>20</v>
      </c>
      <c r="L54" s="108">
        <f t="shared" si="6"/>
        <v>23</v>
      </c>
      <c r="M54" s="127">
        <v>0</v>
      </c>
      <c r="N54" s="108">
        <f t="shared" si="7"/>
        <v>53</v>
      </c>
      <c r="O54" s="268" t="s">
        <v>65</v>
      </c>
      <c r="P54" s="152"/>
      <c r="Q54" s="168">
        <f t="shared" si="2"/>
        <v>0</v>
      </c>
      <c r="R54" s="168">
        <f t="shared" si="8"/>
        <v>26.5</v>
      </c>
    </row>
    <row r="55" spans="1:18" ht="15">
      <c r="A55" s="12">
        <v>4</v>
      </c>
      <c r="B55" s="19" t="s">
        <v>162</v>
      </c>
      <c r="C55" s="264">
        <v>3</v>
      </c>
      <c r="D55" s="21">
        <v>2</v>
      </c>
      <c r="E55" s="257" t="s">
        <v>19</v>
      </c>
      <c r="F55" s="265"/>
      <c r="G55" s="126"/>
      <c r="H55" s="266">
        <v>20</v>
      </c>
      <c r="I55" s="267">
        <v>5</v>
      </c>
      <c r="J55" s="127">
        <v>30</v>
      </c>
      <c r="K55" s="108">
        <f t="shared" si="5"/>
        <v>20</v>
      </c>
      <c r="L55" s="108">
        <f t="shared" si="6"/>
        <v>25</v>
      </c>
      <c r="M55" s="127">
        <v>30</v>
      </c>
      <c r="N55" s="108">
        <f t="shared" si="7"/>
        <v>55</v>
      </c>
      <c r="O55" s="268" t="s">
        <v>65</v>
      </c>
      <c r="P55" s="152"/>
      <c r="Q55" s="168">
        <f>IF(E55="Egz.",1,0)</f>
        <v>0</v>
      </c>
      <c r="R55" s="168">
        <f t="shared" si="8"/>
        <v>27.5</v>
      </c>
    </row>
    <row r="56" spans="1:18" ht="15">
      <c r="A56" s="12">
        <v>5</v>
      </c>
      <c r="B56" s="19" t="s">
        <v>163</v>
      </c>
      <c r="C56" s="264">
        <v>3</v>
      </c>
      <c r="D56" s="21">
        <v>2</v>
      </c>
      <c r="E56" s="257" t="s">
        <v>19</v>
      </c>
      <c r="F56" s="265">
        <v>20</v>
      </c>
      <c r="G56" s="126"/>
      <c r="H56" s="266"/>
      <c r="I56" s="267">
        <v>3</v>
      </c>
      <c r="J56" s="127">
        <v>30</v>
      </c>
      <c r="K56" s="108">
        <f t="shared" si="5"/>
        <v>20</v>
      </c>
      <c r="L56" s="108">
        <f t="shared" si="6"/>
        <v>23</v>
      </c>
      <c r="M56" s="127">
        <v>0</v>
      </c>
      <c r="N56" s="108">
        <f t="shared" si="7"/>
        <v>53</v>
      </c>
      <c r="O56" s="268" t="s">
        <v>65</v>
      </c>
      <c r="P56" s="152"/>
      <c r="Q56" s="168">
        <f>IF(E56="Egz.",1,0)</f>
        <v>0</v>
      </c>
      <c r="R56" s="168">
        <f t="shared" si="8"/>
        <v>26.5</v>
      </c>
    </row>
    <row r="57" spans="1:18" ht="15">
      <c r="A57" s="12">
        <v>6</v>
      </c>
      <c r="B57" s="19" t="s">
        <v>164</v>
      </c>
      <c r="C57" s="264">
        <v>4</v>
      </c>
      <c r="D57" s="21">
        <v>2</v>
      </c>
      <c r="E57" s="257" t="s">
        <v>19</v>
      </c>
      <c r="F57" s="265"/>
      <c r="G57" s="126"/>
      <c r="H57" s="266">
        <v>20</v>
      </c>
      <c r="I57" s="267">
        <v>5</v>
      </c>
      <c r="J57" s="127">
        <v>30</v>
      </c>
      <c r="K57" s="108">
        <f t="shared" si="5"/>
        <v>20</v>
      </c>
      <c r="L57" s="108">
        <f t="shared" si="6"/>
        <v>25</v>
      </c>
      <c r="M57" s="127">
        <v>30</v>
      </c>
      <c r="N57" s="108">
        <f t="shared" si="7"/>
        <v>55</v>
      </c>
      <c r="O57" s="268" t="s">
        <v>65</v>
      </c>
      <c r="P57" s="152"/>
      <c r="Q57" s="168">
        <f t="shared" si="2"/>
        <v>0</v>
      </c>
      <c r="R57" s="168">
        <f t="shared" si="8"/>
        <v>27.5</v>
      </c>
    </row>
    <row r="58" spans="1:16" ht="16.5" thickBot="1">
      <c r="A58" s="186"/>
      <c r="B58" s="128" t="s">
        <v>24</v>
      </c>
      <c r="C58" s="177"/>
      <c r="D58" s="177"/>
      <c r="E58" s="187"/>
      <c r="F58" s="177"/>
      <c r="G58" s="177"/>
      <c r="H58" s="177"/>
      <c r="I58" s="177"/>
      <c r="J58" s="177"/>
      <c r="K58" s="188"/>
      <c r="L58" s="177"/>
      <c r="M58" s="177"/>
      <c r="N58" s="177"/>
      <c r="O58" s="177"/>
      <c r="P58" s="177"/>
    </row>
    <row r="59" spans="1:18" ht="15">
      <c r="A59" s="12">
        <v>1</v>
      </c>
      <c r="B59" s="157" t="s">
        <v>22</v>
      </c>
      <c r="C59" s="136">
        <v>2</v>
      </c>
      <c r="D59" s="18">
        <v>6</v>
      </c>
      <c r="E59" s="257" t="s">
        <v>19</v>
      </c>
      <c r="F59" s="258"/>
      <c r="G59" s="259"/>
      <c r="H59" s="260"/>
      <c r="I59" s="261">
        <v>52</v>
      </c>
      <c r="J59" s="262">
        <v>108</v>
      </c>
      <c r="K59" s="262">
        <f>F59+G59+H59</f>
        <v>0</v>
      </c>
      <c r="L59" s="262">
        <f>F59+G59+H59+I59</f>
        <v>52</v>
      </c>
      <c r="M59" s="262">
        <v>160</v>
      </c>
      <c r="N59" s="262">
        <f>J59+L59</f>
        <v>160</v>
      </c>
      <c r="O59" s="263" t="s">
        <v>65</v>
      </c>
      <c r="P59" s="152"/>
      <c r="Q59" s="168">
        <f t="shared" si="2"/>
        <v>0</v>
      </c>
      <c r="R59" s="168">
        <f>N59/D59</f>
        <v>26.666666666666668</v>
      </c>
    </row>
    <row r="60" spans="1:18" ht="15.75" thickBot="1">
      <c r="A60" s="12">
        <v>2</v>
      </c>
      <c r="B60" s="157" t="s">
        <v>23</v>
      </c>
      <c r="C60" s="136">
        <v>4</v>
      </c>
      <c r="D60" s="18">
        <v>20</v>
      </c>
      <c r="E60" s="257"/>
      <c r="F60" s="269"/>
      <c r="G60" s="270"/>
      <c r="H60" s="271"/>
      <c r="I60" s="272">
        <v>200</v>
      </c>
      <c r="J60" s="273">
        <v>300</v>
      </c>
      <c r="K60" s="273">
        <f>F60+G60+H60</f>
        <v>0</v>
      </c>
      <c r="L60" s="273">
        <f>F60+G60+H60+I60</f>
        <v>200</v>
      </c>
      <c r="M60" s="273">
        <v>200</v>
      </c>
      <c r="N60" s="273">
        <f>J60+L60</f>
        <v>500</v>
      </c>
      <c r="O60" s="274" t="s">
        <v>65</v>
      </c>
      <c r="P60" s="152"/>
      <c r="Q60" s="168">
        <f t="shared" si="2"/>
        <v>0</v>
      </c>
      <c r="R60" s="168">
        <f>N60/D60</f>
        <v>25</v>
      </c>
    </row>
    <row r="61" spans="1:16" ht="15">
      <c r="A61" s="27"/>
      <c r="B61" s="6"/>
      <c r="C61" s="7"/>
      <c r="D61" s="6"/>
      <c r="E61" s="2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160"/>
    </row>
    <row r="62" spans="1:27" ht="15.75">
      <c r="A62" s="1"/>
      <c r="B62" s="165" t="s">
        <v>32</v>
      </c>
      <c r="C62" s="166"/>
      <c r="D62" s="12" t="s">
        <v>4</v>
      </c>
      <c r="E62" s="12" t="s">
        <v>31</v>
      </c>
      <c r="F62" s="150" t="s">
        <v>6</v>
      </c>
      <c r="G62" s="150" t="s">
        <v>10</v>
      </c>
      <c r="H62" s="150" t="s">
        <v>11</v>
      </c>
      <c r="I62" s="150" t="s">
        <v>12</v>
      </c>
      <c r="J62" s="150" t="s">
        <v>33</v>
      </c>
      <c r="K62" s="150" t="s">
        <v>35</v>
      </c>
      <c r="L62" s="12" t="s">
        <v>77</v>
      </c>
      <c r="M62" s="12" t="s">
        <v>68</v>
      </c>
      <c r="N62" s="12" t="s">
        <v>69</v>
      </c>
      <c r="O62" s="36"/>
      <c r="P62" s="36"/>
      <c r="Q62" s="169"/>
      <c r="R62" s="169"/>
      <c r="S62" s="27"/>
      <c r="T62" s="27"/>
      <c r="U62" s="27"/>
      <c r="V62" s="27"/>
      <c r="W62" s="27"/>
      <c r="X62" s="27"/>
      <c r="Y62" s="204"/>
      <c r="Z62" s="204"/>
      <c r="AA62" s="204"/>
    </row>
    <row r="63" spans="1:16" ht="15.75">
      <c r="A63" s="1"/>
      <c r="B63" s="165" t="s">
        <v>25</v>
      </c>
      <c r="C63" s="104">
        <v>1</v>
      </c>
      <c r="D63" s="26">
        <f>SUMIF($C$14:$C$60,C63,$D$14:$D$60)</f>
        <v>30</v>
      </c>
      <c r="E63" s="26">
        <f>SUMIF($C$14:$C$60,C63,$Q$14:$Q$60)</f>
        <v>4</v>
      </c>
      <c r="F63" s="39">
        <f>SUMIF($C$14:$C$60,C63,$F$14:$F$60)</f>
        <v>128</v>
      </c>
      <c r="G63" s="39">
        <f>SUMIF($C$14:$C$60,C63,$G$14:$G$60)</f>
        <v>30</v>
      </c>
      <c r="H63" s="39">
        <f>SUMIF($C$14:$C$60,C63,$H$14:$H$60)</f>
        <v>120</v>
      </c>
      <c r="I63" s="39">
        <f>SUMIF($C$14:$C$60,C63,$I$14:$I$60)</f>
        <v>35</v>
      </c>
      <c r="J63" s="39">
        <f>SUMIF($C$14:$C$60,C63,$J$14:$J$60)</f>
        <v>524</v>
      </c>
      <c r="K63" s="39">
        <f>SUMIF($C$14:$C$60,C63,$K$14:$K$60)</f>
        <v>278</v>
      </c>
      <c r="L63" s="39">
        <f>SUMIF(C14:C60,C63,L14:L60)</f>
        <v>313</v>
      </c>
      <c r="M63" s="39">
        <f>SUMIF($C$14:$C$60,C63,$M$14:$M$60)</f>
        <v>210</v>
      </c>
      <c r="N63" s="39">
        <f>SUMIF($C$14:$C$60,C63,$N$14:$N$60)</f>
        <v>837</v>
      </c>
      <c r="O63" s="167"/>
      <c r="P63" s="194"/>
    </row>
    <row r="64" spans="1:16" ht="15.75">
      <c r="A64" s="1"/>
      <c r="B64" s="165" t="s">
        <v>26</v>
      </c>
      <c r="C64" s="104">
        <v>2</v>
      </c>
      <c r="D64" s="26">
        <f>SUMIF($C$14:$C$60,C64,$D$14:$D$60)</f>
        <v>30</v>
      </c>
      <c r="E64" s="26">
        <f>SUMIF($C$14:$C$60,C64,$Q$14:$Q$60)</f>
        <v>3</v>
      </c>
      <c r="F64" s="39">
        <f>SUMIF($C$14:$C$60,C64,$F$14:$F$60)</f>
        <v>110</v>
      </c>
      <c r="G64" s="39">
        <f>SUMIF($C$14:$C$60,C64,$G$14:$G$60)</f>
        <v>14</v>
      </c>
      <c r="H64" s="39">
        <f>SUMIF($C$14:$C$60,C64,$H$14:$H$60)</f>
        <v>100</v>
      </c>
      <c r="I64" s="39">
        <f>SUMIF($C$14:$C$60,C64,$I$14:$I$60)</f>
        <v>74</v>
      </c>
      <c r="J64" s="39">
        <f>SUMIF($C$14:$C$60,C64,$J$14:$J$60)</f>
        <v>524</v>
      </c>
      <c r="K64" s="39">
        <f>SUMIF($C$14:$C$60,C64,$K$14:$K$60)</f>
        <v>210</v>
      </c>
      <c r="L64" s="39">
        <f>SUMIF(C15:C60,C64,L15:L60)</f>
        <v>298</v>
      </c>
      <c r="M64" s="39">
        <f>SUMIF($C$14:$C$60,C64,$M$14:$M$60)</f>
        <v>340</v>
      </c>
      <c r="N64" s="39">
        <f>SUMIF($C$14:$C$60,C64,$N$14:$N$60)</f>
        <v>822</v>
      </c>
      <c r="O64" s="167"/>
      <c r="P64" s="194"/>
    </row>
    <row r="65" spans="1:16" ht="15.75">
      <c r="A65" s="1"/>
      <c r="B65" s="129" t="s">
        <v>27</v>
      </c>
      <c r="C65" s="24">
        <v>3</v>
      </c>
      <c r="D65" s="26">
        <f>SUMIF($C$14:$C$60,C65,$D$14:$D$60)</f>
        <v>30</v>
      </c>
      <c r="E65" s="26">
        <f>SUMIF($C$14:$C$60,C65,$Q$14:$Q$60)</f>
        <v>4</v>
      </c>
      <c r="F65" s="39">
        <f>SUMIF($C$14:$C$60,C65,$F$14:$F$60)</f>
        <v>136</v>
      </c>
      <c r="G65" s="39">
        <f>SUMIF($C$14:$C$60,C65,$G$14:$G$60)</f>
        <v>0</v>
      </c>
      <c r="H65" s="39">
        <f>SUMIF($C$14:$C$60,C65,$H$14:$H$60)</f>
        <v>120</v>
      </c>
      <c r="I65" s="39">
        <f>SUMIF($C$14:$C$60,C65,$I$14:$I$60)</f>
        <v>29</v>
      </c>
      <c r="J65" s="39">
        <f>SUMIF($C$14:$C$60,C65,$J$14:$J$60)</f>
        <v>505</v>
      </c>
      <c r="K65" s="39">
        <f>SUMIF($C$14:$C$60,C65,$K$14:$K$60)</f>
        <v>256</v>
      </c>
      <c r="L65" s="39">
        <f>SUMIF(C16:C60,C65,L16:L60)</f>
        <v>285</v>
      </c>
      <c r="M65" s="39">
        <f>SUMIF($C$14:$C$60,C65,$M$14:$M$60)</f>
        <v>180</v>
      </c>
      <c r="N65" s="39">
        <f>SUMIF($C$14:$C$60,C65,$N$14:$N$60)</f>
        <v>790</v>
      </c>
      <c r="O65" s="167"/>
      <c r="P65" s="194"/>
    </row>
    <row r="66" spans="1:16" ht="15.75">
      <c r="A66" s="1"/>
      <c r="B66" s="129" t="s">
        <v>28</v>
      </c>
      <c r="C66" s="24">
        <v>4</v>
      </c>
      <c r="D66" s="26">
        <f>SUMIF($C$14:$C$60,C66,$D$14:$D$60)</f>
        <v>30</v>
      </c>
      <c r="E66" s="26">
        <f>SUMIF($C$14:$C$60,C66,$Q$14:$Q$60)</f>
        <v>1</v>
      </c>
      <c r="F66" s="39">
        <f>SUMIF($C$14:$C$60,C66,$F$14:$F$60)</f>
        <v>44</v>
      </c>
      <c r="G66" s="39">
        <f>SUMIF($C$14:$C$60,C66,$G$14:$G$60)</f>
        <v>0</v>
      </c>
      <c r="H66" s="39">
        <f>SUMIF($C$14:$C$60,C66,$H$14:$H$60)</f>
        <v>40</v>
      </c>
      <c r="I66" s="39">
        <f>SUMIF($C$14:$C$60,C66,$I$14:$I$60)</f>
        <v>219</v>
      </c>
      <c r="J66" s="39">
        <f>SUMIF($C$14:$C$60,C66,$J$14:$J$60)</f>
        <v>461</v>
      </c>
      <c r="K66" s="39">
        <f>SUMIF($C$14:$C$60,C66,$K$14:$K$60)</f>
        <v>84</v>
      </c>
      <c r="L66" s="39">
        <f>SUMIF(C17:C61,C66,L17:L61)</f>
        <v>303</v>
      </c>
      <c r="M66" s="39">
        <f>SUMIF($C$14:$C$60,C66,$M$14:$M$60)</f>
        <v>260</v>
      </c>
      <c r="N66" s="39">
        <f>SUMIF($C$14:$C$60,C66,$N$14:$N$60)</f>
        <v>764</v>
      </c>
      <c r="O66" s="167"/>
      <c r="P66" s="194"/>
    </row>
    <row r="67" spans="1:19" ht="15.75">
      <c r="A67" s="1"/>
      <c r="B67" s="130" t="s">
        <v>7</v>
      </c>
      <c r="C67" s="14"/>
      <c r="D67" s="28">
        <f aca="true" t="shared" si="9" ref="D67:N67">SUM(D63:D66)</f>
        <v>120</v>
      </c>
      <c r="E67" s="28">
        <f t="shared" si="9"/>
        <v>12</v>
      </c>
      <c r="F67" s="28">
        <f t="shared" si="9"/>
        <v>418</v>
      </c>
      <c r="G67" s="28">
        <f t="shared" si="9"/>
        <v>44</v>
      </c>
      <c r="H67" s="28">
        <f t="shared" si="9"/>
        <v>380</v>
      </c>
      <c r="I67" s="28">
        <f t="shared" si="9"/>
        <v>357</v>
      </c>
      <c r="J67" s="28">
        <f t="shared" si="9"/>
        <v>2014</v>
      </c>
      <c r="K67" s="28">
        <f t="shared" si="9"/>
        <v>828</v>
      </c>
      <c r="L67" s="28">
        <f t="shared" si="9"/>
        <v>1199</v>
      </c>
      <c r="M67" s="28">
        <f t="shared" si="9"/>
        <v>990</v>
      </c>
      <c r="N67" s="28">
        <f t="shared" si="9"/>
        <v>3213</v>
      </c>
      <c r="O67" s="32"/>
      <c r="P67" s="195"/>
      <c r="Q67" s="170"/>
      <c r="R67" s="170" t="s">
        <v>70</v>
      </c>
      <c r="S67">
        <f>N67/D67</f>
        <v>26.775</v>
      </c>
    </row>
    <row r="68" ht="15.75" thickBot="1"/>
    <row r="69" spans="1:19" ht="15">
      <c r="A69" s="40" t="s">
        <v>36</v>
      </c>
      <c r="B69" s="41" t="s">
        <v>37</v>
      </c>
      <c r="C69" s="138"/>
      <c r="D69" s="281" t="s">
        <v>38</v>
      </c>
      <c r="E69" s="282"/>
      <c r="F69" s="283" t="s">
        <v>39</v>
      </c>
      <c r="G69" s="282"/>
      <c r="H69" s="42"/>
      <c r="I69" s="40" t="s">
        <v>40</v>
      </c>
      <c r="J69" s="43" t="s">
        <v>41</v>
      </c>
      <c r="K69" s="44"/>
      <c r="L69" s="44"/>
      <c r="M69" s="44"/>
      <c r="N69" s="44"/>
      <c r="O69" s="93"/>
      <c r="P69" s="197"/>
      <c r="Q69" s="171"/>
      <c r="R69" s="171"/>
      <c r="S69" s="51"/>
    </row>
    <row r="70" spans="1:19" ht="15">
      <c r="A70" s="45"/>
      <c r="B70" s="46" t="s">
        <v>42</v>
      </c>
      <c r="C70" s="139"/>
      <c r="D70" s="47" t="s">
        <v>43</v>
      </c>
      <c r="E70" s="48" t="s">
        <v>44</v>
      </c>
      <c r="F70" s="49" t="s">
        <v>43</v>
      </c>
      <c r="G70" s="50" t="s">
        <v>44</v>
      </c>
      <c r="H70" s="51"/>
      <c r="I70" s="52"/>
      <c r="J70" s="53" t="s">
        <v>45</v>
      </c>
      <c r="K70" s="54"/>
      <c r="L70" s="54"/>
      <c r="M70" s="54"/>
      <c r="N70" s="54"/>
      <c r="O70" s="100" t="s">
        <v>44</v>
      </c>
      <c r="P70" s="198"/>
      <c r="Q70" s="172"/>
      <c r="R70" s="173"/>
      <c r="S70" s="91"/>
    </row>
    <row r="71" spans="1:19" ht="15.75" thickBot="1">
      <c r="A71" s="55"/>
      <c r="B71" s="56" t="s">
        <v>46</v>
      </c>
      <c r="C71" s="140"/>
      <c r="D71" s="47" t="s">
        <v>47</v>
      </c>
      <c r="E71" s="114"/>
      <c r="F71" s="51"/>
      <c r="G71" s="58"/>
      <c r="H71" s="51"/>
      <c r="I71" s="52"/>
      <c r="J71" s="59" t="s">
        <v>48</v>
      </c>
      <c r="K71" s="60"/>
      <c r="L71" s="60"/>
      <c r="M71" s="60"/>
      <c r="N71" s="60"/>
      <c r="O71" s="94"/>
      <c r="P71" s="197"/>
      <c r="Q71" s="171"/>
      <c r="R71" s="171"/>
      <c r="S71" s="51"/>
    </row>
    <row r="72" spans="1:19" ht="15.75" thickBot="1">
      <c r="A72" s="55"/>
      <c r="B72" s="61" t="s">
        <v>49</v>
      </c>
      <c r="C72" s="141"/>
      <c r="D72" s="63">
        <f>D67</f>
        <v>120</v>
      </c>
      <c r="E72" s="64">
        <v>1</v>
      </c>
      <c r="F72" s="62">
        <f>N67</f>
        <v>3213</v>
      </c>
      <c r="G72" s="64">
        <v>1</v>
      </c>
      <c r="H72" s="51"/>
      <c r="I72" s="297" t="s">
        <v>50</v>
      </c>
      <c r="J72" s="298"/>
      <c r="K72" s="298"/>
      <c r="L72" s="298"/>
      <c r="M72" s="65"/>
      <c r="N72" s="65"/>
      <c r="O72" s="95"/>
      <c r="P72" s="199"/>
      <c r="Q72" s="174"/>
      <c r="R72" s="174"/>
      <c r="S72" s="51"/>
    </row>
    <row r="73" spans="1:19" ht="15">
      <c r="A73" s="52">
        <v>1</v>
      </c>
      <c r="B73" s="66" t="s">
        <v>51</v>
      </c>
      <c r="C73" s="139"/>
      <c r="D73" s="299">
        <f>F73/S67</f>
        <v>44.78057889822596</v>
      </c>
      <c r="E73" s="295">
        <f>D73/D67</f>
        <v>0.37317149081854967</v>
      </c>
      <c r="F73" s="296">
        <f>L67</f>
        <v>1199</v>
      </c>
      <c r="G73" s="295">
        <f>F73/N67</f>
        <v>0.37317149081854967</v>
      </c>
      <c r="H73" s="51"/>
      <c r="I73" s="67">
        <v>1</v>
      </c>
      <c r="J73" s="68" t="s">
        <v>66</v>
      </c>
      <c r="K73" s="51"/>
      <c r="L73" s="51"/>
      <c r="M73" s="51"/>
      <c r="N73" s="51"/>
      <c r="O73" s="228">
        <f>1-O74</f>
        <v>0.9214285714285715</v>
      </c>
      <c r="P73" s="200"/>
      <c r="Q73" s="175"/>
      <c r="R73" s="175"/>
      <c r="S73" s="92"/>
    </row>
    <row r="74" spans="1:19" ht="15">
      <c r="A74" s="69"/>
      <c r="B74" s="70" t="s">
        <v>52</v>
      </c>
      <c r="C74" s="142"/>
      <c r="D74" s="300"/>
      <c r="E74" s="285"/>
      <c r="F74" s="287"/>
      <c r="G74" s="285"/>
      <c r="H74" s="51"/>
      <c r="I74" s="71">
        <v>2</v>
      </c>
      <c r="J74" s="68" t="s">
        <v>67</v>
      </c>
      <c r="K74" s="68"/>
      <c r="L74" s="51"/>
      <c r="M74" s="51"/>
      <c r="N74" s="51"/>
      <c r="O74" s="228">
        <f>SUMIF(P14:P60,"onś",D14:D60)/210</f>
        <v>0.07857142857142857</v>
      </c>
      <c r="P74" s="200"/>
      <c r="Q74" s="175"/>
      <c r="R74" s="175"/>
      <c r="S74" s="51"/>
    </row>
    <row r="75" spans="1:19" ht="15.75" thickBot="1">
      <c r="A75" s="72">
        <v>2</v>
      </c>
      <c r="B75" s="73" t="s">
        <v>53</v>
      </c>
      <c r="C75" s="143"/>
      <c r="D75" s="80">
        <f>SUM(D24:D32)</f>
        <v>26</v>
      </c>
      <c r="E75" s="75">
        <f>D75/D67</f>
        <v>0.21666666666666667</v>
      </c>
      <c r="F75" s="74">
        <f>SUM(N24:N32)</f>
        <v>712</v>
      </c>
      <c r="G75" s="75">
        <f>F75/N67</f>
        <v>0.22159975101151572</v>
      </c>
      <c r="H75" s="51"/>
      <c r="I75" s="71"/>
      <c r="J75" s="51"/>
      <c r="K75" s="51"/>
      <c r="L75" s="51"/>
      <c r="M75" s="51"/>
      <c r="N75" s="51"/>
      <c r="O75" s="96"/>
      <c r="P75" s="200"/>
      <c r="Q75" s="175"/>
      <c r="R75" s="175"/>
      <c r="S75" s="51"/>
    </row>
    <row r="76" spans="1:19" ht="15">
      <c r="A76" s="76">
        <v>3</v>
      </c>
      <c r="B76" s="77" t="s">
        <v>54</v>
      </c>
      <c r="C76" s="144"/>
      <c r="D76" s="299">
        <f>F76/S67</f>
        <v>36.97478991596639</v>
      </c>
      <c r="E76" s="284">
        <f>D76/D67</f>
        <v>0.3081232492997199</v>
      </c>
      <c r="F76" s="286">
        <f>M67</f>
        <v>990</v>
      </c>
      <c r="G76" s="284">
        <f>F76/N67</f>
        <v>0.3081232492997199</v>
      </c>
      <c r="H76" s="51"/>
      <c r="I76" s="71"/>
      <c r="J76" s="226"/>
      <c r="K76" s="227"/>
      <c r="L76" s="227"/>
      <c r="M76" s="78"/>
      <c r="N76" s="78"/>
      <c r="O76" s="229"/>
      <c r="P76" s="201"/>
      <c r="Q76" s="176"/>
      <c r="R76" s="176"/>
      <c r="S76" s="51"/>
    </row>
    <row r="77" spans="1:19" ht="15">
      <c r="A77" s="69"/>
      <c r="B77" s="70" t="s">
        <v>55</v>
      </c>
      <c r="C77" s="142"/>
      <c r="D77" s="300"/>
      <c r="E77" s="285"/>
      <c r="F77" s="287"/>
      <c r="G77" s="285"/>
      <c r="H77" s="51"/>
      <c r="I77" s="71"/>
      <c r="J77" s="226"/>
      <c r="K77" s="227"/>
      <c r="L77" s="227"/>
      <c r="M77" s="78"/>
      <c r="N77" s="78"/>
      <c r="O77" s="229"/>
      <c r="P77" s="201"/>
      <c r="Q77" s="176"/>
      <c r="R77" s="176"/>
      <c r="S77" s="51"/>
    </row>
    <row r="78" spans="1:19" ht="15">
      <c r="A78" s="76">
        <v>4</v>
      </c>
      <c r="B78" s="77" t="s">
        <v>56</v>
      </c>
      <c r="C78" s="144"/>
      <c r="D78" s="303">
        <f>SUM(D14:D22)</f>
        <v>9</v>
      </c>
      <c r="E78" s="284">
        <f>D78/D67</f>
        <v>0.075</v>
      </c>
      <c r="F78" s="286">
        <f>SUM(N14:N22)</f>
        <v>258</v>
      </c>
      <c r="G78" s="284">
        <f>F78/N67</f>
        <v>0.08029878618113913</v>
      </c>
      <c r="H78" s="51"/>
      <c r="I78" s="71"/>
      <c r="J78" s="289"/>
      <c r="K78" s="290"/>
      <c r="L78" s="290"/>
      <c r="M78" s="78"/>
      <c r="N78" s="78"/>
      <c r="O78" s="97"/>
      <c r="P78" s="201"/>
      <c r="Q78" s="176"/>
      <c r="R78" s="176"/>
      <c r="S78" s="51"/>
    </row>
    <row r="79" spans="1:19" ht="15">
      <c r="A79" s="69"/>
      <c r="B79" s="70" t="s">
        <v>57</v>
      </c>
      <c r="C79" s="142"/>
      <c r="D79" s="304"/>
      <c r="E79" s="285"/>
      <c r="F79" s="287"/>
      <c r="G79" s="285"/>
      <c r="H79" s="51"/>
      <c r="I79" s="71"/>
      <c r="J79" s="289"/>
      <c r="K79" s="290"/>
      <c r="L79" s="290"/>
      <c r="M79" s="78"/>
      <c r="N79" s="78"/>
      <c r="O79" s="97"/>
      <c r="P79" s="201"/>
      <c r="Q79" s="176"/>
      <c r="R79" s="176"/>
      <c r="S79" s="51"/>
    </row>
    <row r="80" spans="1:19" ht="15">
      <c r="A80" s="69">
        <v>5</v>
      </c>
      <c r="B80" s="70" t="s">
        <v>148</v>
      </c>
      <c r="C80" s="142"/>
      <c r="D80" s="247">
        <f>SUMIF(P15:P60,"h",D15:D60)</f>
        <v>5</v>
      </c>
      <c r="E80" s="242">
        <f>D80/D67</f>
        <v>0.041666666666666664</v>
      </c>
      <c r="F80" s="247">
        <f>SUMIF(P15:P60,"h",N15:N60)</f>
        <v>142</v>
      </c>
      <c r="G80" s="242">
        <f>F80/N67</f>
        <v>0.04419545596016184</v>
      </c>
      <c r="H80" s="51"/>
      <c r="I80" s="71"/>
      <c r="J80" s="241"/>
      <c r="K80" s="78"/>
      <c r="L80" s="78"/>
      <c r="M80" s="78"/>
      <c r="N80" s="78"/>
      <c r="O80" s="97"/>
      <c r="P80" s="201"/>
      <c r="Q80" s="176"/>
      <c r="R80" s="176"/>
      <c r="S80" s="51"/>
    </row>
    <row r="81" spans="1:19" ht="15">
      <c r="A81" s="79">
        <v>6</v>
      </c>
      <c r="B81" s="73" t="s">
        <v>58</v>
      </c>
      <c r="C81" s="143"/>
      <c r="D81" s="80">
        <f>SUMIF(O14:O60,"f",D14:D60)+SUMIF(O14:O60,"o/f",D14:D60)</f>
        <v>57</v>
      </c>
      <c r="E81" s="75">
        <f>D81/D67</f>
        <v>0.475</v>
      </c>
      <c r="F81" s="80">
        <f>SUMIF(O14:O60,"f",N14:N60)+SUMIF(O14:O60,"o/f",N14:N60)</f>
        <v>1508</v>
      </c>
      <c r="G81" s="75">
        <f>F81/N67</f>
        <v>0.46934329287270465</v>
      </c>
      <c r="H81" s="51"/>
      <c r="I81" s="71"/>
      <c r="J81" s="289"/>
      <c r="K81" s="290"/>
      <c r="L81" s="290"/>
      <c r="M81" s="78"/>
      <c r="N81" s="78"/>
      <c r="O81" s="97"/>
      <c r="P81" s="201"/>
      <c r="Q81" s="176"/>
      <c r="R81" s="176"/>
      <c r="S81" s="51"/>
    </row>
    <row r="82" spans="1:19" ht="15">
      <c r="A82" s="81">
        <v>7</v>
      </c>
      <c r="B82" s="73" t="s">
        <v>59</v>
      </c>
      <c r="C82" s="143"/>
      <c r="D82" s="80">
        <f>D59</f>
        <v>6</v>
      </c>
      <c r="E82" s="75">
        <f>D82/D67</f>
        <v>0.05</v>
      </c>
      <c r="F82" s="74">
        <f>N59</f>
        <v>160</v>
      </c>
      <c r="G82" s="75">
        <f>F82/N67</f>
        <v>0.049797696856520385</v>
      </c>
      <c r="I82" s="82"/>
      <c r="J82" s="301"/>
      <c r="K82" s="302"/>
      <c r="L82" s="302"/>
      <c r="M82" s="83"/>
      <c r="N82" s="83"/>
      <c r="O82" s="98"/>
      <c r="P82" s="201"/>
      <c r="Q82" s="176"/>
      <c r="R82" s="176"/>
      <c r="S82" s="51"/>
    </row>
    <row r="83" spans="1:19" ht="15.75" thickBot="1">
      <c r="A83" s="84">
        <v>8</v>
      </c>
      <c r="B83" s="85" t="s">
        <v>60</v>
      </c>
      <c r="C83" s="145"/>
      <c r="D83" s="146">
        <f>D22</f>
        <v>1</v>
      </c>
      <c r="E83" s="87">
        <f>D83/D67</f>
        <v>0.008333333333333333</v>
      </c>
      <c r="F83" s="86">
        <f>N22</f>
        <v>30</v>
      </c>
      <c r="G83" s="87">
        <f>F83/N67</f>
        <v>0.009337068160597572</v>
      </c>
      <c r="I83" s="279" t="s">
        <v>61</v>
      </c>
      <c r="J83" s="280"/>
      <c r="K83" s="280"/>
      <c r="L83" s="280"/>
      <c r="M83" s="57"/>
      <c r="N83" s="57"/>
      <c r="O83" s="99"/>
      <c r="P83" s="201"/>
      <c r="Q83" s="176"/>
      <c r="R83" s="176"/>
      <c r="S83" s="51"/>
    </row>
    <row r="85" spans="1:15" ht="18.75" customHeight="1">
      <c r="A85" s="288" t="s">
        <v>123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</row>
    <row r="86" spans="1:15" ht="15">
      <c r="A86" s="230" t="s">
        <v>124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</row>
    <row r="87" spans="1:15" ht="15">
      <c r="A87" s="230" t="s">
        <v>125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</row>
    <row r="88" spans="1:12" ht="15">
      <c r="A88" s="232" t="s">
        <v>126</v>
      </c>
      <c r="B88" s="233"/>
      <c r="C88" s="234"/>
      <c r="D88" s="233"/>
      <c r="E88" s="235"/>
      <c r="F88" s="233"/>
      <c r="G88" s="233"/>
      <c r="H88" s="233"/>
      <c r="I88" s="233"/>
      <c r="J88" s="233"/>
      <c r="K88" s="233"/>
      <c r="L88" s="233"/>
    </row>
    <row r="89" spans="1:12" ht="15">
      <c r="A89" s="232" t="s">
        <v>127</v>
      </c>
      <c r="B89" s="233"/>
      <c r="C89" s="234"/>
      <c r="D89" s="233"/>
      <c r="E89" s="235"/>
      <c r="F89" s="233"/>
      <c r="G89" s="233"/>
      <c r="H89" s="233"/>
      <c r="I89" s="233"/>
      <c r="J89" s="233"/>
      <c r="K89" s="233"/>
      <c r="L89" s="233"/>
    </row>
    <row r="90" spans="1:12" ht="15">
      <c r="A90" s="232" t="s">
        <v>128</v>
      </c>
      <c r="B90" s="233"/>
      <c r="C90" s="234"/>
      <c r="D90" s="233"/>
      <c r="E90" s="235"/>
      <c r="F90" s="233"/>
      <c r="G90" s="233"/>
      <c r="H90" s="233"/>
      <c r="I90" s="233"/>
      <c r="J90" s="233"/>
      <c r="K90" s="233"/>
      <c r="L90" s="233"/>
    </row>
    <row r="91" spans="1:12" ht="15">
      <c r="A91" s="232" t="s">
        <v>129</v>
      </c>
      <c r="B91" s="233"/>
      <c r="C91" s="234"/>
      <c r="D91" s="233"/>
      <c r="E91" s="235"/>
      <c r="F91" s="233"/>
      <c r="G91" s="233"/>
      <c r="H91" s="233"/>
      <c r="I91" s="233"/>
      <c r="J91" s="233"/>
      <c r="K91" s="233"/>
      <c r="L91" s="233"/>
    </row>
    <row r="92" spans="1:12" ht="15">
      <c r="A92" s="233"/>
      <c r="B92" s="233"/>
      <c r="C92" s="234"/>
      <c r="D92" s="233"/>
      <c r="E92" s="235"/>
      <c r="F92" s="233"/>
      <c r="G92" s="233"/>
      <c r="H92" s="233"/>
      <c r="I92" s="233"/>
      <c r="J92" s="233"/>
      <c r="K92" s="233"/>
      <c r="L92" s="233"/>
    </row>
    <row r="93" spans="1:12" ht="15">
      <c r="A93" s="236" t="s">
        <v>130</v>
      </c>
      <c r="B93" s="233"/>
      <c r="C93" s="234"/>
      <c r="D93" s="233"/>
      <c r="E93" s="235"/>
      <c r="F93" s="233"/>
      <c r="G93" s="233"/>
      <c r="H93" s="233"/>
      <c r="I93" s="233"/>
      <c r="J93" s="233"/>
      <c r="K93" s="233"/>
      <c r="L93" s="233"/>
    </row>
    <row r="94" spans="1:12" ht="15">
      <c r="A94" s="237" t="s">
        <v>131</v>
      </c>
      <c r="B94" s="233"/>
      <c r="C94" s="234"/>
      <c r="D94" s="233"/>
      <c r="E94" s="235"/>
      <c r="F94" s="233"/>
      <c r="G94" s="233"/>
      <c r="H94" s="233"/>
      <c r="I94" s="233"/>
      <c r="J94" s="233"/>
      <c r="K94" s="233"/>
      <c r="L94" s="233"/>
    </row>
    <row r="95" spans="1:12" ht="15">
      <c r="A95" s="238" t="s">
        <v>132</v>
      </c>
      <c r="B95" s="233"/>
      <c r="C95" s="234"/>
      <c r="D95" s="233"/>
      <c r="E95" s="235"/>
      <c r="F95" s="233"/>
      <c r="G95" s="233"/>
      <c r="H95" s="233"/>
      <c r="I95" s="233"/>
      <c r="J95" s="233"/>
      <c r="K95" s="233"/>
      <c r="L95" s="233"/>
    </row>
    <row r="96" spans="1:12" ht="15">
      <c r="A96" s="239" t="s">
        <v>133</v>
      </c>
      <c r="B96" s="233"/>
      <c r="C96" s="234"/>
      <c r="D96" s="233"/>
      <c r="E96" s="235"/>
      <c r="F96" s="233"/>
      <c r="G96" s="233"/>
      <c r="H96" s="233"/>
      <c r="I96" s="233"/>
      <c r="J96" s="233"/>
      <c r="K96" s="233"/>
      <c r="L96" s="233"/>
    </row>
    <row r="97" spans="1:12" ht="15">
      <c r="A97" s="239" t="s">
        <v>134</v>
      </c>
      <c r="B97" s="233"/>
      <c r="C97" s="234"/>
      <c r="D97" s="233"/>
      <c r="E97" s="235"/>
      <c r="F97" s="233"/>
      <c r="G97" s="233"/>
      <c r="H97" s="233"/>
      <c r="I97" s="233"/>
      <c r="J97" s="233"/>
      <c r="K97" s="233"/>
      <c r="L97" s="233"/>
    </row>
    <row r="98" spans="1:12" ht="15">
      <c r="A98" s="239" t="s">
        <v>135</v>
      </c>
      <c r="B98" s="233"/>
      <c r="C98" s="234"/>
      <c r="D98" s="233"/>
      <c r="E98" s="235"/>
      <c r="F98" s="233"/>
      <c r="G98" s="233"/>
      <c r="H98" s="233"/>
      <c r="I98" s="233"/>
      <c r="J98" s="233"/>
      <c r="K98" s="233"/>
      <c r="L98" s="233"/>
    </row>
    <row r="99" spans="1:12" ht="15">
      <c r="A99" s="239" t="s">
        <v>136</v>
      </c>
      <c r="B99" s="233"/>
      <c r="C99" s="234"/>
      <c r="D99" s="233"/>
      <c r="E99" s="235"/>
      <c r="F99" s="233"/>
      <c r="G99" s="233"/>
      <c r="H99" s="233"/>
      <c r="I99" s="233"/>
      <c r="J99" s="233"/>
      <c r="K99" s="233"/>
      <c r="L99" s="233"/>
    </row>
    <row r="100" spans="1:12" ht="15">
      <c r="A100" s="233"/>
      <c r="B100" s="233"/>
      <c r="C100" s="234"/>
      <c r="D100" s="233"/>
      <c r="E100" s="235"/>
      <c r="F100" s="233"/>
      <c r="G100" s="233"/>
      <c r="H100" s="233"/>
      <c r="I100" s="233"/>
      <c r="J100" s="233"/>
      <c r="K100" s="233"/>
      <c r="L100" s="233"/>
    </row>
    <row r="101" spans="1:12" ht="15">
      <c r="A101" s="240" t="s">
        <v>137</v>
      </c>
      <c r="B101" s="233"/>
      <c r="C101" s="234"/>
      <c r="D101" s="233"/>
      <c r="E101" s="235"/>
      <c r="F101" s="233"/>
      <c r="G101" s="233"/>
      <c r="H101" s="233"/>
      <c r="I101" s="233"/>
      <c r="J101" s="233"/>
      <c r="K101" s="233"/>
      <c r="L101" s="233"/>
    </row>
    <row r="102" spans="1:12" ht="15">
      <c r="A102" s="239" t="s">
        <v>138</v>
      </c>
      <c r="B102" s="233"/>
      <c r="C102" s="234"/>
      <c r="D102" s="233"/>
      <c r="E102" s="235"/>
      <c r="F102" s="233"/>
      <c r="G102" s="233"/>
      <c r="H102" s="233"/>
      <c r="I102" s="233"/>
      <c r="J102" s="233"/>
      <c r="K102" s="233"/>
      <c r="L102" s="233"/>
    </row>
    <row r="103" spans="1:12" ht="15">
      <c r="A103" s="239" t="s">
        <v>139</v>
      </c>
      <c r="B103" s="233"/>
      <c r="C103" s="234"/>
      <c r="D103" s="233"/>
      <c r="E103" s="235"/>
      <c r="F103" s="233"/>
      <c r="G103" s="233"/>
      <c r="H103" s="233"/>
      <c r="I103" s="233"/>
      <c r="J103" s="233"/>
      <c r="K103" s="233"/>
      <c r="L103" s="233"/>
    </row>
    <row r="104" spans="1:12" ht="15">
      <c r="A104" s="232" t="s">
        <v>140</v>
      </c>
      <c r="B104" s="233"/>
      <c r="C104" s="234"/>
      <c r="D104" s="233"/>
      <c r="E104" s="235"/>
      <c r="F104" s="233"/>
      <c r="G104" s="233"/>
      <c r="H104" s="233"/>
      <c r="I104" s="233"/>
      <c r="J104" s="233"/>
      <c r="K104" s="233"/>
      <c r="L104" s="233"/>
    </row>
    <row r="105" spans="1:12" ht="15">
      <c r="A105" s="233"/>
      <c r="B105" s="233"/>
      <c r="C105" s="234"/>
      <c r="D105" s="233"/>
      <c r="E105" s="235"/>
      <c r="F105" s="233"/>
      <c r="G105" s="233"/>
      <c r="H105" s="233"/>
      <c r="I105" s="233"/>
      <c r="J105" s="233"/>
      <c r="K105" s="233"/>
      <c r="L105" s="233"/>
    </row>
    <row r="106" spans="1:12" ht="15">
      <c r="A106" s="240" t="s">
        <v>141</v>
      </c>
      <c r="B106" s="233"/>
      <c r="C106" s="234"/>
      <c r="D106" s="233"/>
      <c r="E106" s="235"/>
      <c r="F106" s="233"/>
      <c r="G106" s="233"/>
      <c r="H106" s="233"/>
      <c r="I106" s="233"/>
      <c r="J106" s="233"/>
      <c r="K106" s="233"/>
      <c r="L106" s="233"/>
    </row>
    <row r="107" spans="1:12" ht="15">
      <c r="A107" s="239" t="s">
        <v>142</v>
      </c>
      <c r="B107" s="233"/>
      <c r="C107" s="234"/>
      <c r="D107" s="233"/>
      <c r="E107" s="235"/>
      <c r="F107" s="233"/>
      <c r="G107" s="233"/>
      <c r="H107" s="233"/>
      <c r="I107" s="233"/>
      <c r="J107" s="233"/>
      <c r="K107" s="233"/>
      <c r="L107" s="233"/>
    </row>
    <row r="108" spans="1:12" ht="15">
      <c r="A108" s="239" t="s">
        <v>143</v>
      </c>
      <c r="B108" s="233"/>
      <c r="C108" s="234"/>
      <c r="D108" s="233"/>
      <c r="E108" s="235"/>
      <c r="F108" s="233"/>
      <c r="G108" s="233"/>
      <c r="H108" s="233"/>
      <c r="I108" s="233"/>
      <c r="J108" s="233"/>
      <c r="K108" s="233"/>
      <c r="L108" s="233"/>
    </row>
    <row r="109" spans="1:12" ht="15">
      <c r="A109" s="239" t="s">
        <v>144</v>
      </c>
      <c r="B109" s="233"/>
      <c r="C109" s="234"/>
      <c r="D109" s="233"/>
      <c r="E109" s="235"/>
      <c r="F109" s="233"/>
      <c r="G109" s="233"/>
      <c r="H109" s="233"/>
      <c r="I109" s="233"/>
      <c r="J109" s="233"/>
      <c r="K109" s="233"/>
      <c r="L109" s="233"/>
    </row>
  </sheetData>
  <sheetProtection/>
  <mergeCells count="23">
    <mergeCell ref="J78:L78"/>
    <mergeCell ref="E76:E77"/>
    <mergeCell ref="G76:G77"/>
    <mergeCell ref="A85:O85"/>
    <mergeCell ref="J79:L79"/>
    <mergeCell ref="A1:O1"/>
    <mergeCell ref="B13:I13"/>
    <mergeCell ref="E73:E74"/>
    <mergeCell ref="F73:F74"/>
    <mergeCell ref="G73:G74"/>
    <mergeCell ref="I72:L72"/>
    <mergeCell ref="D73:D74"/>
    <mergeCell ref="D76:D77"/>
    <mergeCell ref="I83:L83"/>
    <mergeCell ref="D69:E69"/>
    <mergeCell ref="F69:G69"/>
    <mergeCell ref="E78:E79"/>
    <mergeCell ref="F78:F79"/>
    <mergeCell ref="G78:G79"/>
    <mergeCell ref="J81:L81"/>
    <mergeCell ref="J82:L82"/>
    <mergeCell ref="F76:F77"/>
    <mergeCell ref="D78:D79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7 do Uchwały nr 236 Rady WMiI z dnia 31 marca 2015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.8515625" style="0" customWidth="1"/>
    <col min="2" max="2" width="34.8515625" style="0" bestFit="1" customWidth="1"/>
    <col min="3" max="3" width="6.7109375" style="137" customWidth="1"/>
    <col min="4" max="4" width="6.7109375" style="0" customWidth="1"/>
    <col min="5" max="5" width="6.7109375" style="25" customWidth="1"/>
    <col min="6" max="15" width="6.7109375" style="0" customWidth="1"/>
    <col min="16" max="16" width="6.7109375" style="196" customWidth="1"/>
    <col min="17" max="18" width="6.7109375" style="168" customWidth="1"/>
    <col min="19" max="19" width="4.7109375" style="0" customWidth="1"/>
  </cols>
  <sheetData>
    <row r="1" spans="1:15" ht="15">
      <c r="A1" s="249" t="s">
        <v>153</v>
      </c>
      <c r="B1" s="249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5">
      <c r="A3" s="25"/>
      <c r="B3" s="207" t="s">
        <v>116</v>
      </c>
      <c r="C3" s="208"/>
      <c r="D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5" ht="15">
      <c r="B4" s="209" t="s">
        <v>122</v>
      </c>
      <c r="C4"/>
      <c r="E4"/>
    </row>
    <row r="5" spans="2:5" ht="15">
      <c r="B5" s="209" t="s">
        <v>117</v>
      </c>
      <c r="C5"/>
      <c r="E5"/>
    </row>
    <row r="6" spans="2:5" ht="15">
      <c r="B6" s="209" t="s">
        <v>118</v>
      </c>
      <c r="C6"/>
      <c r="E6"/>
    </row>
    <row r="7" spans="2:5" ht="15">
      <c r="B7" s="209" t="s">
        <v>119</v>
      </c>
      <c r="C7"/>
      <c r="E7"/>
    </row>
    <row r="8" spans="1:34" ht="15.75">
      <c r="A8" s="1"/>
      <c r="B8" s="101"/>
      <c r="C8" s="101"/>
      <c r="D8" s="101"/>
      <c r="E8" s="149"/>
      <c r="F8" s="101"/>
      <c r="G8" s="101"/>
      <c r="H8" s="101"/>
      <c r="I8" s="101"/>
      <c r="J8" s="149"/>
      <c r="K8" s="149"/>
      <c r="L8" s="149"/>
      <c r="M8" s="149"/>
      <c r="N8" s="149"/>
      <c r="O8" s="149"/>
      <c r="P8" s="189"/>
      <c r="T8" s="291" t="s">
        <v>114</v>
      </c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</row>
    <row r="9" spans="1:34" ht="15.75">
      <c r="A9" s="2" t="s">
        <v>0</v>
      </c>
      <c r="B9" s="3" t="s">
        <v>8</v>
      </c>
      <c r="C9" s="2"/>
      <c r="D9" s="2" t="s">
        <v>2</v>
      </c>
      <c r="E9" s="110" t="s">
        <v>1</v>
      </c>
      <c r="F9" s="90" t="s">
        <v>9</v>
      </c>
      <c r="G9" s="33"/>
      <c r="H9" s="33"/>
      <c r="I9" s="33"/>
      <c r="J9" s="33"/>
      <c r="K9" s="33"/>
      <c r="L9" s="33"/>
      <c r="M9" s="33"/>
      <c r="N9" s="33"/>
      <c r="O9" s="34"/>
      <c r="P9" s="190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ht="15">
      <c r="A10" s="5"/>
      <c r="B10" s="6"/>
      <c r="C10" s="8" t="s">
        <v>5</v>
      </c>
      <c r="D10" s="8" t="s">
        <v>4</v>
      </c>
      <c r="E10" s="111" t="s">
        <v>3</v>
      </c>
      <c r="F10" s="88"/>
      <c r="G10" s="88"/>
      <c r="H10" s="88"/>
      <c r="I10" s="89"/>
      <c r="J10" s="89"/>
      <c r="K10" s="89"/>
      <c r="L10" s="89"/>
      <c r="M10" s="89"/>
      <c r="N10" s="89"/>
      <c r="O10" s="89"/>
      <c r="P10" s="191"/>
      <c r="T10" s="25"/>
      <c r="U10" s="207"/>
      <c r="V10" s="20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21" ht="15">
      <c r="A11" s="5"/>
      <c r="B11" s="1"/>
      <c r="C11" s="131"/>
      <c r="D11" s="5"/>
      <c r="E11" s="111" t="s">
        <v>5</v>
      </c>
      <c r="F11" s="4" t="s">
        <v>6</v>
      </c>
      <c r="G11" s="4" t="s">
        <v>10</v>
      </c>
      <c r="H11" s="4" t="s">
        <v>11</v>
      </c>
      <c r="I11" s="4" t="s">
        <v>12</v>
      </c>
      <c r="J11" s="4" t="s">
        <v>33</v>
      </c>
      <c r="K11" s="4" t="s">
        <v>35</v>
      </c>
      <c r="L11" s="11" t="s">
        <v>34</v>
      </c>
      <c r="M11" s="11" t="s">
        <v>68</v>
      </c>
      <c r="N11" s="11" t="s">
        <v>69</v>
      </c>
      <c r="O11" s="11" t="s">
        <v>62</v>
      </c>
      <c r="P11" s="192" t="s">
        <v>71</v>
      </c>
      <c r="U11" s="209"/>
    </row>
    <row r="12" spans="1:21" ht="15">
      <c r="A12" s="5"/>
      <c r="B12" s="6"/>
      <c r="C12" s="132"/>
      <c r="D12" s="5"/>
      <c r="E12" s="1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92"/>
      <c r="U12" s="209"/>
    </row>
    <row r="13" spans="1:21" ht="16.5" thickBot="1">
      <c r="A13" s="4"/>
      <c r="B13" s="292" t="s">
        <v>13</v>
      </c>
      <c r="C13" s="293"/>
      <c r="D13" s="293"/>
      <c r="E13" s="293"/>
      <c r="F13" s="294"/>
      <c r="G13" s="294"/>
      <c r="H13" s="294"/>
      <c r="I13" s="294"/>
      <c r="J13" s="35"/>
      <c r="K13" s="35"/>
      <c r="L13" s="35"/>
      <c r="M13" s="35"/>
      <c r="N13" s="35"/>
      <c r="O13" s="35"/>
      <c r="P13" s="193"/>
      <c r="U13" s="209"/>
    </row>
    <row r="14" spans="1:21" ht="15">
      <c r="A14" s="13">
        <v>1</v>
      </c>
      <c r="B14" s="19" t="s">
        <v>14</v>
      </c>
      <c r="C14" s="224">
        <v>1</v>
      </c>
      <c r="D14" s="22">
        <v>0.25</v>
      </c>
      <c r="E14" s="102" t="s">
        <v>18</v>
      </c>
      <c r="F14" s="115">
        <v>2</v>
      </c>
      <c r="G14" s="116"/>
      <c r="H14" s="117"/>
      <c r="I14" s="118">
        <v>2</v>
      </c>
      <c r="J14" s="119">
        <v>3</v>
      </c>
      <c r="K14" s="119">
        <f>F14+G14+H14</f>
        <v>2</v>
      </c>
      <c r="L14" s="119">
        <f>F14+G14+H14+I14</f>
        <v>4</v>
      </c>
      <c r="M14" s="119">
        <v>0</v>
      </c>
      <c r="N14" s="119">
        <f>J14+L14</f>
        <v>7</v>
      </c>
      <c r="O14" s="120" t="s">
        <v>63</v>
      </c>
      <c r="P14" s="151"/>
      <c r="Q14" s="168">
        <f aca="true" t="shared" si="0" ref="Q14:Q22">IF(E14="Egz.",1,0)</f>
        <v>0</v>
      </c>
      <c r="R14" s="168">
        <f>N14/D14</f>
        <v>28</v>
      </c>
      <c r="U14" s="209"/>
    </row>
    <row r="15" spans="1:18" ht="15">
      <c r="A15" s="13">
        <v>2</v>
      </c>
      <c r="B15" s="19" t="s">
        <v>15</v>
      </c>
      <c r="C15" s="224">
        <v>1</v>
      </c>
      <c r="D15" s="22">
        <v>0.25</v>
      </c>
      <c r="E15" s="102" t="s">
        <v>18</v>
      </c>
      <c r="F15" s="103">
        <v>2</v>
      </c>
      <c r="G15" s="121"/>
      <c r="H15" s="122"/>
      <c r="I15" s="107">
        <v>2</v>
      </c>
      <c r="J15" s="108">
        <v>3</v>
      </c>
      <c r="K15" s="108">
        <f aca="true" t="shared" si="1" ref="K15:K21">F15+G15+H15</f>
        <v>2</v>
      </c>
      <c r="L15" s="108">
        <f>F15+G15+H15+I15</f>
        <v>4</v>
      </c>
      <c r="M15" s="108">
        <v>0</v>
      </c>
      <c r="N15" s="108">
        <f aca="true" t="shared" si="2" ref="N15:N22">J15+L15</f>
        <v>7</v>
      </c>
      <c r="O15" s="109" t="s">
        <v>63</v>
      </c>
      <c r="P15" s="151"/>
      <c r="Q15" s="168">
        <f t="shared" si="0"/>
        <v>0</v>
      </c>
      <c r="R15" s="168">
        <f aca="true" t="shared" si="3" ref="R15:R22">N15/D15</f>
        <v>28</v>
      </c>
    </row>
    <row r="16" spans="1:18" ht="15">
      <c r="A16" s="13">
        <v>3</v>
      </c>
      <c r="B16" s="19" t="s">
        <v>16</v>
      </c>
      <c r="C16" s="224">
        <v>1</v>
      </c>
      <c r="D16" s="22">
        <v>0.5</v>
      </c>
      <c r="E16" s="102" t="s">
        <v>18</v>
      </c>
      <c r="F16" s="103">
        <v>4</v>
      </c>
      <c r="G16" s="121"/>
      <c r="H16" s="122"/>
      <c r="I16" s="107">
        <v>4</v>
      </c>
      <c r="J16" s="108">
        <v>6</v>
      </c>
      <c r="K16" s="108">
        <f t="shared" si="1"/>
        <v>4</v>
      </c>
      <c r="L16" s="108">
        <f aca="true" t="shared" si="4" ref="L16:L22">F16+G16+H16+I16</f>
        <v>8</v>
      </c>
      <c r="M16" s="108">
        <v>0</v>
      </c>
      <c r="N16" s="108">
        <f t="shared" si="2"/>
        <v>14</v>
      </c>
      <c r="O16" s="109" t="s">
        <v>63</v>
      </c>
      <c r="P16" s="151"/>
      <c r="Q16" s="168">
        <f t="shared" si="0"/>
        <v>0</v>
      </c>
      <c r="R16" s="168">
        <f t="shared" si="3"/>
        <v>28</v>
      </c>
    </row>
    <row r="17" spans="1:18" ht="15">
      <c r="A17" s="13">
        <v>4</v>
      </c>
      <c r="B17" s="16" t="s">
        <v>17</v>
      </c>
      <c r="C17" s="134">
        <v>1</v>
      </c>
      <c r="D17" s="22">
        <v>0.5</v>
      </c>
      <c r="E17" s="102" t="s">
        <v>18</v>
      </c>
      <c r="F17" s="103">
        <v>4</v>
      </c>
      <c r="G17" s="121"/>
      <c r="H17" s="122"/>
      <c r="I17" s="107">
        <v>4</v>
      </c>
      <c r="J17" s="108">
        <v>6</v>
      </c>
      <c r="K17" s="108">
        <f t="shared" si="1"/>
        <v>4</v>
      </c>
      <c r="L17" s="108">
        <f t="shared" si="4"/>
        <v>8</v>
      </c>
      <c r="M17" s="108">
        <v>0</v>
      </c>
      <c r="N17" s="108">
        <f t="shared" si="2"/>
        <v>14</v>
      </c>
      <c r="O17" s="109" t="s">
        <v>63</v>
      </c>
      <c r="P17" s="151"/>
      <c r="Q17" s="168">
        <f t="shared" si="0"/>
        <v>0</v>
      </c>
      <c r="R17" s="168">
        <f t="shared" si="3"/>
        <v>28</v>
      </c>
    </row>
    <row r="18" spans="1:18" ht="15">
      <c r="A18" s="13">
        <v>5</v>
      </c>
      <c r="B18" s="29" t="s">
        <v>154</v>
      </c>
      <c r="C18" s="221">
        <v>4</v>
      </c>
      <c r="D18" s="22">
        <v>0.5</v>
      </c>
      <c r="E18" s="102" t="s">
        <v>18</v>
      </c>
      <c r="F18" s="103">
        <v>4</v>
      </c>
      <c r="G18" s="121"/>
      <c r="H18" s="122"/>
      <c r="I18" s="107">
        <v>4</v>
      </c>
      <c r="J18" s="108">
        <v>6</v>
      </c>
      <c r="K18" s="108">
        <f t="shared" si="1"/>
        <v>4</v>
      </c>
      <c r="L18" s="108">
        <f t="shared" si="4"/>
        <v>8</v>
      </c>
      <c r="M18" s="108">
        <v>0</v>
      </c>
      <c r="N18" s="108">
        <f t="shared" si="2"/>
        <v>14</v>
      </c>
      <c r="O18" s="109" t="s">
        <v>63</v>
      </c>
      <c r="P18" s="151"/>
      <c r="Q18" s="168">
        <f t="shared" si="0"/>
        <v>0</v>
      </c>
      <c r="R18" s="168">
        <f t="shared" si="3"/>
        <v>28</v>
      </c>
    </row>
    <row r="19" spans="1:18" ht="15">
      <c r="A19" s="13">
        <v>6</v>
      </c>
      <c r="B19" s="156" t="s">
        <v>150</v>
      </c>
      <c r="C19" s="135">
        <v>1</v>
      </c>
      <c r="D19" s="22">
        <v>2</v>
      </c>
      <c r="E19" s="102" t="s">
        <v>19</v>
      </c>
      <c r="F19" s="103">
        <v>16</v>
      </c>
      <c r="G19" s="121"/>
      <c r="H19" s="122"/>
      <c r="I19" s="107"/>
      <c r="J19" s="108">
        <v>40</v>
      </c>
      <c r="K19" s="108">
        <f t="shared" si="1"/>
        <v>16</v>
      </c>
      <c r="L19" s="108">
        <f t="shared" si="4"/>
        <v>16</v>
      </c>
      <c r="M19" s="108">
        <v>0</v>
      </c>
      <c r="N19" s="108">
        <f t="shared" si="2"/>
        <v>56</v>
      </c>
      <c r="O19" s="109" t="s">
        <v>64</v>
      </c>
      <c r="P19" s="151" t="s">
        <v>149</v>
      </c>
      <c r="Q19" s="168">
        <f t="shared" si="0"/>
        <v>0</v>
      </c>
      <c r="R19" s="168">
        <f t="shared" si="3"/>
        <v>28</v>
      </c>
    </row>
    <row r="20" spans="1:18" ht="15">
      <c r="A20" s="13">
        <v>7</v>
      </c>
      <c r="B20" s="156" t="s">
        <v>151</v>
      </c>
      <c r="C20" s="135">
        <v>3</v>
      </c>
      <c r="D20" s="22">
        <v>2</v>
      </c>
      <c r="E20" s="102" t="s">
        <v>19</v>
      </c>
      <c r="F20" s="103">
        <v>16</v>
      </c>
      <c r="G20" s="121"/>
      <c r="H20" s="122"/>
      <c r="I20" s="107"/>
      <c r="J20" s="108">
        <v>40</v>
      </c>
      <c r="K20" s="108">
        <f t="shared" si="1"/>
        <v>16</v>
      </c>
      <c r="L20" s="108">
        <f t="shared" si="4"/>
        <v>16</v>
      </c>
      <c r="M20" s="108">
        <v>0</v>
      </c>
      <c r="N20" s="108">
        <f t="shared" si="2"/>
        <v>56</v>
      </c>
      <c r="O20" s="109" t="s">
        <v>64</v>
      </c>
      <c r="P20" s="151" t="s">
        <v>149</v>
      </c>
      <c r="Q20" s="168">
        <f t="shared" si="0"/>
        <v>0</v>
      </c>
      <c r="R20" s="168">
        <f t="shared" si="3"/>
        <v>28</v>
      </c>
    </row>
    <row r="21" spans="1:18" ht="15">
      <c r="A21" s="12">
        <v>8</v>
      </c>
      <c r="B21" s="157" t="s">
        <v>112</v>
      </c>
      <c r="C21" s="135">
        <v>1</v>
      </c>
      <c r="D21" s="22">
        <v>2</v>
      </c>
      <c r="E21" s="102" t="s">
        <v>19</v>
      </c>
      <c r="F21" s="103"/>
      <c r="G21" s="121">
        <v>30</v>
      </c>
      <c r="H21" s="122"/>
      <c r="I21" s="107"/>
      <c r="J21" s="108">
        <v>30</v>
      </c>
      <c r="K21" s="108">
        <f t="shared" si="1"/>
        <v>30</v>
      </c>
      <c r="L21" s="108">
        <f t="shared" si="4"/>
        <v>30</v>
      </c>
      <c r="M21" s="108">
        <v>30</v>
      </c>
      <c r="N21" s="108">
        <f t="shared" si="2"/>
        <v>60</v>
      </c>
      <c r="O21" s="109" t="s">
        <v>63</v>
      </c>
      <c r="P21" s="151"/>
      <c r="Q21" s="168">
        <f t="shared" si="0"/>
        <v>0</v>
      </c>
      <c r="R21" s="168">
        <f t="shared" si="3"/>
        <v>30</v>
      </c>
    </row>
    <row r="22" spans="1:18" ht="15.75" thickBot="1">
      <c r="A22" s="12">
        <v>9</v>
      </c>
      <c r="B22" s="11" t="s">
        <v>20</v>
      </c>
      <c r="C22" s="243">
        <v>2</v>
      </c>
      <c r="D22" s="244">
        <v>1</v>
      </c>
      <c r="E22" s="102" t="s">
        <v>19</v>
      </c>
      <c r="F22" s="255"/>
      <c r="G22" s="276">
        <v>14</v>
      </c>
      <c r="H22" s="252"/>
      <c r="I22" s="253"/>
      <c r="J22" s="254">
        <v>16</v>
      </c>
      <c r="K22" s="254">
        <v>0</v>
      </c>
      <c r="L22" s="254">
        <f t="shared" si="4"/>
        <v>14</v>
      </c>
      <c r="M22" s="254">
        <v>30</v>
      </c>
      <c r="N22" s="254">
        <f t="shared" si="2"/>
        <v>30</v>
      </c>
      <c r="O22" s="125" t="s">
        <v>64</v>
      </c>
      <c r="P22" s="151"/>
      <c r="Q22" s="168">
        <f t="shared" si="0"/>
        <v>0</v>
      </c>
      <c r="R22" s="168">
        <f t="shared" si="3"/>
        <v>30</v>
      </c>
    </row>
    <row r="23" spans="1:16" ht="16.5" thickBot="1">
      <c r="A23" s="150"/>
      <c r="B23" s="128" t="s">
        <v>21</v>
      </c>
      <c r="C23" s="31"/>
      <c r="D23" s="31"/>
      <c r="E23" s="113"/>
      <c r="F23" s="31"/>
      <c r="G23" s="31"/>
      <c r="H23" s="30"/>
      <c r="I23" s="30"/>
      <c r="J23" s="30"/>
      <c r="K23" s="38"/>
      <c r="L23" s="30"/>
      <c r="M23" s="30"/>
      <c r="N23" s="30"/>
      <c r="O23" s="30"/>
      <c r="P23" s="31"/>
    </row>
    <row r="24" spans="1:18" ht="15">
      <c r="A24" s="20">
        <v>1</v>
      </c>
      <c r="B24" s="19" t="s">
        <v>78</v>
      </c>
      <c r="C24" s="135">
        <v>1</v>
      </c>
      <c r="D24" s="22">
        <v>4.5</v>
      </c>
      <c r="E24" s="102" t="s">
        <v>1</v>
      </c>
      <c r="F24" s="223">
        <v>20</v>
      </c>
      <c r="G24" s="225"/>
      <c r="H24" s="212">
        <v>20</v>
      </c>
      <c r="I24" s="180">
        <v>3</v>
      </c>
      <c r="J24" s="181">
        <v>83</v>
      </c>
      <c r="K24" s="119">
        <f>F24+G24+H24</f>
        <v>40</v>
      </c>
      <c r="L24" s="119">
        <f>F24+G24+H24+I24</f>
        <v>43</v>
      </c>
      <c r="M24" s="119">
        <v>30</v>
      </c>
      <c r="N24" s="119">
        <f>J24+L24</f>
        <v>126</v>
      </c>
      <c r="O24" s="182" t="s">
        <v>63</v>
      </c>
      <c r="P24" s="151"/>
      <c r="Q24" s="168">
        <f aca="true" t="shared" si="5" ref="Q24:Q32">IF(E24="Egz.",1,0)</f>
        <v>1</v>
      </c>
      <c r="R24" s="168">
        <f>N24/D24</f>
        <v>28</v>
      </c>
    </row>
    <row r="25" spans="1:18" ht="15">
      <c r="A25" s="20">
        <v>2</v>
      </c>
      <c r="B25" s="19" t="s">
        <v>155</v>
      </c>
      <c r="C25" s="135">
        <v>1</v>
      </c>
      <c r="D25" s="22">
        <v>4.5</v>
      </c>
      <c r="E25" s="102" t="s">
        <v>1</v>
      </c>
      <c r="F25" s="105">
        <v>20</v>
      </c>
      <c r="G25" s="106"/>
      <c r="H25" s="213">
        <v>20</v>
      </c>
      <c r="I25" s="107">
        <v>2</v>
      </c>
      <c r="J25" s="108">
        <v>83</v>
      </c>
      <c r="K25" s="108">
        <f>F25+G25+H25</f>
        <v>40</v>
      </c>
      <c r="L25" s="108">
        <f>F25+G25+H25+I25</f>
        <v>42</v>
      </c>
      <c r="M25" s="108">
        <v>30</v>
      </c>
      <c r="N25" s="108">
        <f>J25+L25</f>
        <v>125</v>
      </c>
      <c r="O25" s="109" t="s">
        <v>65</v>
      </c>
      <c r="P25" s="151" t="s">
        <v>72</v>
      </c>
      <c r="Q25" s="168">
        <f>IF(E25="Egz.",1,0)</f>
        <v>1</v>
      </c>
      <c r="R25" s="168">
        <f>N25/D25</f>
        <v>27.77777777777778</v>
      </c>
    </row>
    <row r="26" spans="1:16" ht="15">
      <c r="A26" s="20" t="s">
        <v>29</v>
      </c>
      <c r="B26" s="19" t="s">
        <v>79</v>
      </c>
      <c r="C26" s="135"/>
      <c r="D26" s="22"/>
      <c r="E26" s="102"/>
      <c r="F26" s="105"/>
      <c r="G26" s="106"/>
      <c r="H26" s="213"/>
      <c r="I26" s="107"/>
      <c r="J26" s="108"/>
      <c r="K26" s="108"/>
      <c r="L26" s="108"/>
      <c r="M26" s="108"/>
      <c r="N26" s="108"/>
      <c r="O26" s="109"/>
      <c r="P26" s="151"/>
    </row>
    <row r="27" spans="1:16" ht="15">
      <c r="A27" s="20" t="s">
        <v>30</v>
      </c>
      <c r="B27" s="19" t="s">
        <v>113</v>
      </c>
      <c r="C27" s="135"/>
      <c r="D27" s="22"/>
      <c r="E27" s="102"/>
      <c r="F27" s="105"/>
      <c r="G27" s="106"/>
      <c r="H27" s="214"/>
      <c r="I27" s="123"/>
      <c r="J27" s="23"/>
      <c r="K27" s="108"/>
      <c r="L27" s="108"/>
      <c r="M27" s="108"/>
      <c r="N27" s="108"/>
      <c r="O27" s="183"/>
      <c r="P27" s="151"/>
    </row>
    <row r="28" spans="1:18" ht="15">
      <c r="A28" s="20">
        <v>3</v>
      </c>
      <c r="B28" s="19" t="s">
        <v>80</v>
      </c>
      <c r="C28" s="135">
        <v>2</v>
      </c>
      <c r="D28" s="22">
        <v>4</v>
      </c>
      <c r="E28" s="102" t="s">
        <v>19</v>
      </c>
      <c r="F28" s="105">
        <v>20</v>
      </c>
      <c r="G28" s="106"/>
      <c r="H28" s="214">
        <v>20</v>
      </c>
      <c r="I28" s="123">
        <v>3</v>
      </c>
      <c r="J28" s="23">
        <v>75</v>
      </c>
      <c r="K28" s="108">
        <f>F28+G28+H28</f>
        <v>40</v>
      </c>
      <c r="L28" s="108">
        <f>F28+G28+H28+I28</f>
        <v>43</v>
      </c>
      <c r="M28" s="108">
        <v>30</v>
      </c>
      <c r="N28" s="108">
        <f>J28+L28</f>
        <v>118</v>
      </c>
      <c r="O28" s="183" t="s">
        <v>63</v>
      </c>
      <c r="P28" s="151"/>
      <c r="Q28" s="168">
        <f t="shared" si="5"/>
        <v>0</v>
      </c>
      <c r="R28" s="168">
        <f>N28/D28</f>
        <v>29.5</v>
      </c>
    </row>
    <row r="29" spans="1:16" ht="15">
      <c r="A29" s="20">
        <v>4</v>
      </c>
      <c r="B29" s="19" t="s">
        <v>147</v>
      </c>
      <c r="C29" s="243">
        <v>2</v>
      </c>
      <c r="D29" s="244">
        <v>1</v>
      </c>
      <c r="E29" s="245" t="s">
        <v>19</v>
      </c>
      <c r="F29" s="246">
        <v>10</v>
      </c>
      <c r="G29" s="124"/>
      <c r="H29" s="214"/>
      <c r="I29" s="123">
        <v>0</v>
      </c>
      <c r="J29" s="23">
        <v>20</v>
      </c>
      <c r="K29" s="108">
        <f>F29+G29+H29</f>
        <v>10</v>
      </c>
      <c r="L29" s="108">
        <f>F29+G29+H29+I29</f>
        <v>10</v>
      </c>
      <c r="M29" s="108">
        <v>0</v>
      </c>
      <c r="N29" s="108">
        <f>J29+L29</f>
        <v>30</v>
      </c>
      <c r="O29" s="183" t="s">
        <v>63</v>
      </c>
      <c r="P29" s="151" t="s">
        <v>149</v>
      </c>
    </row>
    <row r="30" spans="1:18" ht="15">
      <c r="A30" s="20">
        <v>5</v>
      </c>
      <c r="B30" s="19" t="s">
        <v>81</v>
      </c>
      <c r="C30" s="135">
        <v>3</v>
      </c>
      <c r="D30" s="22">
        <v>4.5</v>
      </c>
      <c r="E30" s="102" t="s">
        <v>19</v>
      </c>
      <c r="F30" s="105">
        <v>20</v>
      </c>
      <c r="G30" s="106"/>
      <c r="H30" s="214">
        <v>20</v>
      </c>
      <c r="I30" s="123">
        <v>3</v>
      </c>
      <c r="J30" s="23">
        <v>75</v>
      </c>
      <c r="K30" s="108">
        <f>F30+G30+H30</f>
        <v>40</v>
      </c>
      <c r="L30" s="108">
        <f>F30+G30+H30+I30</f>
        <v>43</v>
      </c>
      <c r="M30" s="108">
        <v>30</v>
      </c>
      <c r="N30" s="108">
        <f>J30+L30</f>
        <v>118</v>
      </c>
      <c r="O30" s="183" t="s">
        <v>63</v>
      </c>
      <c r="P30" s="151"/>
      <c r="Q30" s="168">
        <f t="shared" si="5"/>
        <v>0</v>
      </c>
      <c r="R30" s="168">
        <f>N30/D30</f>
        <v>26.22222222222222</v>
      </c>
    </row>
    <row r="31" spans="1:18" ht="15">
      <c r="A31" s="184">
        <v>6</v>
      </c>
      <c r="B31" s="19" t="s">
        <v>82</v>
      </c>
      <c r="C31" s="135">
        <v>4</v>
      </c>
      <c r="D31" s="22">
        <v>5</v>
      </c>
      <c r="E31" s="102" t="s">
        <v>1</v>
      </c>
      <c r="F31" s="105">
        <v>20</v>
      </c>
      <c r="G31" s="106"/>
      <c r="H31" s="213">
        <v>20</v>
      </c>
      <c r="I31" s="107">
        <v>5</v>
      </c>
      <c r="J31" s="108">
        <v>80</v>
      </c>
      <c r="K31" s="108">
        <f>F31+G31+H31</f>
        <v>40</v>
      </c>
      <c r="L31" s="108">
        <f>F31+G31+H31+I31</f>
        <v>45</v>
      </c>
      <c r="M31" s="108">
        <v>30</v>
      </c>
      <c r="N31" s="108">
        <f>J31+L31</f>
        <v>125</v>
      </c>
      <c r="O31" s="109" t="s">
        <v>63</v>
      </c>
      <c r="P31" s="151"/>
      <c r="Q31" s="168">
        <f t="shared" si="5"/>
        <v>1</v>
      </c>
      <c r="R31" s="168">
        <f>N31/D31</f>
        <v>25</v>
      </c>
    </row>
    <row r="32" spans="1:18" ht="15.75" thickBot="1">
      <c r="A32" s="20">
        <v>7</v>
      </c>
      <c r="B32" s="19" t="s">
        <v>146</v>
      </c>
      <c r="C32" s="135">
        <v>4</v>
      </c>
      <c r="D32" s="22">
        <v>2.5</v>
      </c>
      <c r="E32" s="102" t="s">
        <v>19</v>
      </c>
      <c r="F32" s="215">
        <v>20</v>
      </c>
      <c r="G32" s="216"/>
      <c r="H32" s="217"/>
      <c r="I32" s="202">
        <v>5</v>
      </c>
      <c r="J32" s="203">
        <v>45</v>
      </c>
      <c r="K32" s="203">
        <f>F32+G32+H32</f>
        <v>20</v>
      </c>
      <c r="L32" s="203">
        <f>F32+G32+H32+I32</f>
        <v>25</v>
      </c>
      <c r="M32" s="203">
        <v>0</v>
      </c>
      <c r="N32" s="203">
        <f>J32+L32</f>
        <v>70</v>
      </c>
      <c r="O32" s="125" t="s">
        <v>63</v>
      </c>
      <c r="P32" s="151" t="s">
        <v>72</v>
      </c>
      <c r="Q32" s="168">
        <f t="shared" si="5"/>
        <v>0</v>
      </c>
      <c r="R32" s="168">
        <f>N32/D32</f>
        <v>28</v>
      </c>
    </row>
    <row r="33" spans="1:16" ht="16.5" thickBot="1">
      <c r="A33" s="17"/>
      <c r="B33" s="128" t="s">
        <v>83</v>
      </c>
      <c r="C33" s="31"/>
      <c r="D33" s="31"/>
      <c r="E33" s="113"/>
      <c r="F33" s="31"/>
      <c r="G33" s="31"/>
      <c r="H33" s="30"/>
      <c r="I33" s="30"/>
      <c r="J33" s="30"/>
      <c r="K33" s="38"/>
      <c r="L33" s="30"/>
      <c r="M33" s="30"/>
      <c r="N33" s="30"/>
      <c r="O33" s="30"/>
      <c r="P33" s="31"/>
    </row>
    <row r="34" spans="1:18" ht="15">
      <c r="A34" s="9">
        <v>1</v>
      </c>
      <c r="B34" s="19" t="s">
        <v>100</v>
      </c>
      <c r="C34" s="136">
        <v>1</v>
      </c>
      <c r="D34" s="18">
        <v>4.5</v>
      </c>
      <c r="E34" s="102" t="s">
        <v>19</v>
      </c>
      <c r="F34" s="115">
        <v>20</v>
      </c>
      <c r="G34" s="116"/>
      <c r="H34" s="218">
        <v>20</v>
      </c>
      <c r="I34" s="118">
        <v>3</v>
      </c>
      <c r="J34" s="119">
        <v>80</v>
      </c>
      <c r="K34" s="119">
        <f>F34+G34+H34</f>
        <v>40</v>
      </c>
      <c r="L34" s="119">
        <f>F34+G34+H34+I34</f>
        <v>43</v>
      </c>
      <c r="M34" s="119">
        <v>30</v>
      </c>
      <c r="N34" s="119">
        <f>J34+L34</f>
        <v>123</v>
      </c>
      <c r="O34" s="120" t="s">
        <v>63</v>
      </c>
      <c r="P34" s="151"/>
      <c r="Q34" s="168">
        <f>IF(E34="Egz.",1,0)</f>
        <v>0</v>
      </c>
      <c r="R34" s="168">
        <f>N34/D34</f>
        <v>27.333333333333332</v>
      </c>
    </row>
    <row r="35" spans="1:18" ht="15">
      <c r="A35" s="150">
        <v>2</v>
      </c>
      <c r="B35" s="19" t="s">
        <v>101</v>
      </c>
      <c r="C35" s="136">
        <v>1</v>
      </c>
      <c r="D35" s="18">
        <v>4.5</v>
      </c>
      <c r="E35" s="102" t="s">
        <v>1</v>
      </c>
      <c r="F35" s="103">
        <v>20</v>
      </c>
      <c r="G35" s="121"/>
      <c r="H35" s="219">
        <v>20</v>
      </c>
      <c r="I35" s="107">
        <v>5</v>
      </c>
      <c r="J35" s="108">
        <v>80</v>
      </c>
      <c r="K35" s="108">
        <f aca="true" t="shared" si="6" ref="K35:K47">F35+G35+H35</f>
        <v>40</v>
      </c>
      <c r="L35" s="108">
        <f>F35+G35+H35+I35</f>
        <v>45</v>
      </c>
      <c r="M35" s="108">
        <v>30</v>
      </c>
      <c r="N35" s="108">
        <f>J35+L35</f>
        <v>125</v>
      </c>
      <c r="O35" s="109" t="s">
        <v>63</v>
      </c>
      <c r="P35" s="151" t="s">
        <v>72</v>
      </c>
      <c r="Q35" s="168">
        <f>IF(E35="Egz.",1,0)</f>
        <v>1</v>
      </c>
      <c r="R35" s="168">
        <f>N35/D35</f>
        <v>27.77777777777778</v>
      </c>
    </row>
    <row r="36" spans="1:18" ht="15">
      <c r="A36" s="9">
        <v>3</v>
      </c>
      <c r="B36" s="19" t="s">
        <v>102</v>
      </c>
      <c r="C36" s="136">
        <v>1</v>
      </c>
      <c r="D36" s="18">
        <v>4.5</v>
      </c>
      <c r="E36" s="102" t="s">
        <v>1</v>
      </c>
      <c r="F36" s="103">
        <v>20</v>
      </c>
      <c r="G36" s="121"/>
      <c r="H36" s="219">
        <v>20</v>
      </c>
      <c r="I36" s="107">
        <v>5</v>
      </c>
      <c r="J36" s="108">
        <v>80</v>
      </c>
      <c r="K36" s="108">
        <f t="shared" si="6"/>
        <v>40</v>
      </c>
      <c r="L36" s="108">
        <f>F36+G36+H36+I36</f>
        <v>45</v>
      </c>
      <c r="M36" s="108">
        <v>30</v>
      </c>
      <c r="N36" s="108">
        <f>J36+L36</f>
        <v>125</v>
      </c>
      <c r="O36" s="109" t="s">
        <v>63</v>
      </c>
      <c r="P36" s="151" t="s">
        <v>72</v>
      </c>
      <c r="Q36" s="168">
        <f>IF(E36="Egz.",1,0)</f>
        <v>1</v>
      </c>
      <c r="R36" s="168">
        <f>N36/D36</f>
        <v>27.77777777777778</v>
      </c>
    </row>
    <row r="37" spans="1:18" ht="15">
      <c r="A37" s="150">
        <v>4</v>
      </c>
      <c r="B37" s="19" t="s">
        <v>103</v>
      </c>
      <c r="C37" s="136">
        <v>2</v>
      </c>
      <c r="D37" s="18">
        <v>4.5</v>
      </c>
      <c r="E37" s="102" t="s">
        <v>1</v>
      </c>
      <c r="F37" s="103">
        <v>20</v>
      </c>
      <c r="G37" s="121"/>
      <c r="H37" s="219">
        <v>20</v>
      </c>
      <c r="I37" s="107">
        <v>3</v>
      </c>
      <c r="J37" s="108">
        <v>80</v>
      </c>
      <c r="K37" s="108">
        <f t="shared" si="6"/>
        <v>40</v>
      </c>
      <c r="L37" s="108">
        <f>F37+G37+H37+I37</f>
        <v>43</v>
      </c>
      <c r="M37" s="108">
        <v>30</v>
      </c>
      <c r="N37" s="108">
        <f>J37+L37</f>
        <v>123</v>
      </c>
      <c r="O37" s="109" t="s">
        <v>63</v>
      </c>
      <c r="P37" s="151"/>
      <c r="Q37" s="168">
        <f>IF(E37="Egz.",1,0)</f>
        <v>1</v>
      </c>
      <c r="R37" s="168">
        <f>N37/D37</f>
        <v>27.333333333333332</v>
      </c>
    </row>
    <row r="38" spans="1:18" ht="15">
      <c r="A38" s="12">
        <v>5</v>
      </c>
      <c r="B38" s="19" t="s">
        <v>156</v>
      </c>
      <c r="C38" s="136">
        <v>2</v>
      </c>
      <c r="D38" s="18">
        <v>5</v>
      </c>
      <c r="E38" s="102" t="s">
        <v>1</v>
      </c>
      <c r="F38" s="103">
        <v>20</v>
      </c>
      <c r="G38" s="121"/>
      <c r="H38" s="220">
        <v>20</v>
      </c>
      <c r="I38" s="123">
        <v>5</v>
      </c>
      <c r="J38" s="23">
        <v>85</v>
      </c>
      <c r="K38" s="108">
        <f>F38+G38+H38</f>
        <v>40</v>
      </c>
      <c r="L38" s="108">
        <f>F38+G38+H38+I38</f>
        <v>45</v>
      </c>
      <c r="M38" s="108">
        <v>30</v>
      </c>
      <c r="N38" s="108">
        <f>J38+L38</f>
        <v>130</v>
      </c>
      <c r="O38" s="109" t="s">
        <v>65</v>
      </c>
      <c r="P38" s="151"/>
      <c r="Q38" s="168">
        <f>IF(E38="Egz.",1,0)</f>
        <v>1</v>
      </c>
      <c r="R38" s="168">
        <f>N38/D38</f>
        <v>26</v>
      </c>
    </row>
    <row r="39" spans="1:16" ht="15">
      <c r="A39" s="12"/>
      <c r="B39" s="19" t="s">
        <v>91</v>
      </c>
      <c r="C39" s="136"/>
      <c r="D39" s="18"/>
      <c r="E39" s="102"/>
      <c r="F39" s="103"/>
      <c r="G39" s="121"/>
      <c r="H39" s="220"/>
      <c r="I39" s="123"/>
      <c r="J39" s="23"/>
      <c r="K39" s="108"/>
      <c r="L39" s="108"/>
      <c r="M39" s="108"/>
      <c r="N39" s="108"/>
      <c r="O39" s="109"/>
      <c r="P39" s="151"/>
    </row>
    <row r="40" spans="1:16" ht="15">
      <c r="A40" s="13"/>
      <c r="B40" s="19" t="s">
        <v>104</v>
      </c>
      <c r="C40" s="136"/>
      <c r="D40" s="18"/>
      <c r="E40" s="102"/>
      <c r="F40" s="103"/>
      <c r="G40" s="121"/>
      <c r="H40" s="219"/>
      <c r="I40" s="107"/>
      <c r="J40" s="108"/>
      <c r="K40" s="108"/>
      <c r="L40" s="108"/>
      <c r="M40" s="108"/>
      <c r="N40" s="108"/>
      <c r="O40" s="109"/>
      <c r="P40" s="151"/>
    </row>
    <row r="41" spans="1:16" ht="15">
      <c r="A41" s="13"/>
      <c r="B41" s="19" t="s">
        <v>121</v>
      </c>
      <c r="C41" s="136"/>
      <c r="D41" s="18"/>
      <c r="E41" s="102"/>
      <c r="F41" s="103"/>
      <c r="G41" s="121"/>
      <c r="H41" s="219"/>
      <c r="I41" s="107"/>
      <c r="J41" s="108"/>
      <c r="K41" s="108"/>
      <c r="L41" s="108"/>
      <c r="M41" s="108"/>
      <c r="N41" s="108"/>
      <c r="O41" s="109"/>
      <c r="P41" s="151"/>
    </row>
    <row r="42" spans="1:18" ht="15">
      <c r="A42" s="150">
        <v>6</v>
      </c>
      <c r="B42" s="19" t="s">
        <v>105</v>
      </c>
      <c r="C42" s="136">
        <v>2</v>
      </c>
      <c r="D42" s="18">
        <v>4.5</v>
      </c>
      <c r="E42" s="102" t="s">
        <v>1</v>
      </c>
      <c r="F42" s="103">
        <v>20</v>
      </c>
      <c r="G42" s="121"/>
      <c r="H42" s="219">
        <v>20</v>
      </c>
      <c r="I42" s="107">
        <v>3</v>
      </c>
      <c r="J42" s="108">
        <v>80</v>
      </c>
      <c r="K42" s="108">
        <f t="shared" si="6"/>
        <v>40</v>
      </c>
      <c r="L42" s="108">
        <f>F42+G42+H42+I42</f>
        <v>43</v>
      </c>
      <c r="M42" s="108">
        <v>30</v>
      </c>
      <c r="N42" s="108">
        <f>J42+L42</f>
        <v>123</v>
      </c>
      <c r="O42" s="109" t="s">
        <v>63</v>
      </c>
      <c r="P42" s="151"/>
      <c r="Q42" s="168">
        <f>IF(E42="Egz.",1,0)</f>
        <v>1</v>
      </c>
      <c r="R42" s="168">
        <f>N42/D42</f>
        <v>27.333333333333332</v>
      </c>
    </row>
    <row r="43" spans="1:18" ht="15">
      <c r="A43" s="9">
        <v>7</v>
      </c>
      <c r="B43" s="19" t="s">
        <v>106</v>
      </c>
      <c r="C43" s="136">
        <v>3</v>
      </c>
      <c r="D43" s="18">
        <v>5</v>
      </c>
      <c r="E43" s="102" t="s">
        <v>1</v>
      </c>
      <c r="F43" s="103">
        <v>20</v>
      </c>
      <c r="G43" s="121"/>
      <c r="H43" s="219">
        <v>20</v>
      </c>
      <c r="I43" s="107">
        <v>5</v>
      </c>
      <c r="J43" s="108">
        <v>85</v>
      </c>
      <c r="K43" s="108">
        <f t="shared" si="6"/>
        <v>40</v>
      </c>
      <c r="L43" s="108">
        <f>F43+G43+H43+I43</f>
        <v>45</v>
      </c>
      <c r="M43" s="108">
        <v>30</v>
      </c>
      <c r="N43" s="108">
        <f>J43+L43</f>
        <v>130</v>
      </c>
      <c r="O43" s="109" t="s">
        <v>63</v>
      </c>
      <c r="P43" s="151"/>
      <c r="Q43" s="168">
        <f>IF(E43="Egz.",1,0)</f>
        <v>1</v>
      </c>
      <c r="R43" s="168">
        <f>N43/D43</f>
        <v>26</v>
      </c>
    </row>
    <row r="44" spans="1:18" ht="15">
      <c r="A44" s="9">
        <v>8</v>
      </c>
      <c r="B44" s="19" t="s">
        <v>157</v>
      </c>
      <c r="C44" s="136">
        <v>3</v>
      </c>
      <c r="D44" s="18">
        <v>4.5</v>
      </c>
      <c r="E44" s="102" t="s">
        <v>1</v>
      </c>
      <c r="F44" s="103">
        <v>20</v>
      </c>
      <c r="G44" s="121"/>
      <c r="H44" s="220">
        <v>20</v>
      </c>
      <c r="I44" s="123">
        <v>3</v>
      </c>
      <c r="J44" s="23">
        <v>80</v>
      </c>
      <c r="K44" s="108">
        <f>F44+G44+H44</f>
        <v>40</v>
      </c>
      <c r="L44" s="108">
        <f>F44+G44+H44+I44</f>
        <v>43</v>
      </c>
      <c r="M44" s="108">
        <v>30</v>
      </c>
      <c r="N44" s="108">
        <f>J44+L44</f>
        <v>123</v>
      </c>
      <c r="O44" s="109" t="s">
        <v>65</v>
      </c>
      <c r="P44" s="151"/>
      <c r="Q44" s="168">
        <f>IF(E44="Egz.",1,0)</f>
        <v>1</v>
      </c>
      <c r="R44" s="168">
        <f>N44/D44</f>
        <v>27.333333333333332</v>
      </c>
    </row>
    <row r="45" spans="1:16" ht="15">
      <c r="A45" s="150"/>
      <c r="B45" s="19" t="s">
        <v>107</v>
      </c>
      <c r="C45" s="136"/>
      <c r="D45" s="18"/>
      <c r="E45" s="102"/>
      <c r="F45" s="103"/>
      <c r="G45" s="121"/>
      <c r="H45" s="220"/>
      <c r="I45" s="123"/>
      <c r="J45" s="23"/>
      <c r="K45" s="108"/>
      <c r="L45" s="108"/>
      <c r="M45" s="108"/>
      <c r="N45" s="108"/>
      <c r="O45" s="109"/>
      <c r="P45" s="151"/>
    </row>
    <row r="46" spans="1:16" ht="15">
      <c r="A46" s="9"/>
      <c r="B46" s="19" t="s">
        <v>108</v>
      </c>
      <c r="C46" s="136"/>
      <c r="D46" s="18"/>
      <c r="E46" s="102"/>
      <c r="F46" s="103"/>
      <c r="G46" s="121"/>
      <c r="H46" s="219"/>
      <c r="I46" s="107"/>
      <c r="J46" s="108"/>
      <c r="K46" s="108"/>
      <c r="L46" s="108"/>
      <c r="M46" s="108"/>
      <c r="N46" s="108"/>
      <c r="O46" s="109"/>
      <c r="P46" s="151"/>
    </row>
    <row r="47" spans="1:18" ht="15">
      <c r="A47" s="150">
        <v>9</v>
      </c>
      <c r="B47" s="19" t="s">
        <v>109</v>
      </c>
      <c r="C47" s="136">
        <v>3</v>
      </c>
      <c r="D47" s="18">
        <v>5</v>
      </c>
      <c r="E47" s="102" t="s">
        <v>1</v>
      </c>
      <c r="F47" s="103">
        <v>20</v>
      </c>
      <c r="G47" s="121"/>
      <c r="H47" s="219">
        <v>20</v>
      </c>
      <c r="I47" s="147">
        <v>5</v>
      </c>
      <c r="J47" s="148">
        <v>85</v>
      </c>
      <c r="K47" s="108">
        <f t="shared" si="6"/>
        <v>40</v>
      </c>
      <c r="L47" s="108">
        <f>F47+G47+H47+I47</f>
        <v>45</v>
      </c>
      <c r="M47" s="108">
        <v>30</v>
      </c>
      <c r="N47" s="108">
        <f>J47+L47</f>
        <v>130</v>
      </c>
      <c r="O47" s="109" t="s">
        <v>63</v>
      </c>
      <c r="P47" s="151"/>
      <c r="Q47" s="168">
        <f>IF(E47="Egz.",1,0)</f>
        <v>1</v>
      </c>
      <c r="R47" s="168">
        <f>N47/D47</f>
        <v>26</v>
      </c>
    </row>
    <row r="48" spans="1:18" ht="15">
      <c r="A48" s="150">
        <v>10</v>
      </c>
      <c r="B48" s="19" t="s">
        <v>158</v>
      </c>
      <c r="C48" s="136">
        <v>3</v>
      </c>
      <c r="D48" s="18">
        <v>5</v>
      </c>
      <c r="E48" s="102" t="s">
        <v>1</v>
      </c>
      <c r="F48" s="103">
        <v>20</v>
      </c>
      <c r="G48" s="121"/>
      <c r="H48" s="220">
        <v>20</v>
      </c>
      <c r="I48" s="123">
        <v>5</v>
      </c>
      <c r="J48" s="23">
        <v>80</v>
      </c>
      <c r="K48" s="108">
        <f>F48+G48+H48</f>
        <v>40</v>
      </c>
      <c r="L48" s="108">
        <f>F48+G48+H48+I48</f>
        <v>45</v>
      </c>
      <c r="M48" s="108">
        <v>30</v>
      </c>
      <c r="N48" s="108">
        <f>J48+L48</f>
        <v>125</v>
      </c>
      <c r="O48" s="109" t="s">
        <v>65</v>
      </c>
      <c r="P48" s="151"/>
      <c r="Q48" s="168">
        <f>IF(E48="Egz.",1,0)</f>
        <v>1</v>
      </c>
      <c r="R48" s="168">
        <f>N48/D48</f>
        <v>25</v>
      </c>
    </row>
    <row r="49" spans="1:16" ht="15">
      <c r="A49" s="12"/>
      <c r="B49" s="19" t="s">
        <v>110</v>
      </c>
      <c r="C49" s="136"/>
      <c r="D49" s="18"/>
      <c r="E49" s="102"/>
      <c r="F49" s="103"/>
      <c r="G49" s="121"/>
      <c r="H49" s="220"/>
      <c r="I49" s="123"/>
      <c r="J49" s="23"/>
      <c r="K49" s="108"/>
      <c r="L49" s="108"/>
      <c r="M49" s="108"/>
      <c r="N49" s="108"/>
      <c r="O49" s="109"/>
      <c r="P49" s="151"/>
    </row>
    <row r="50" spans="1:16" ht="15.75" thickBot="1">
      <c r="A50" s="12"/>
      <c r="B50" s="19" t="s">
        <v>111</v>
      </c>
      <c r="C50" s="136"/>
      <c r="D50" s="18"/>
      <c r="E50" s="102"/>
      <c r="F50" s="255"/>
      <c r="G50" s="276"/>
      <c r="H50" s="256"/>
      <c r="I50" s="253"/>
      <c r="J50" s="254"/>
      <c r="K50" s="203"/>
      <c r="L50" s="203"/>
      <c r="M50" s="203"/>
      <c r="N50" s="203"/>
      <c r="O50" s="125"/>
      <c r="P50" s="151"/>
    </row>
    <row r="51" spans="1:16" ht="16.5" thickBot="1">
      <c r="A51" s="12"/>
      <c r="B51" s="128" t="s">
        <v>99</v>
      </c>
      <c r="C51" s="31"/>
      <c r="D51" s="31"/>
      <c r="E51" s="113"/>
      <c r="F51" s="31"/>
      <c r="G51" s="31"/>
      <c r="H51" s="31"/>
      <c r="I51" s="31"/>
      <c r="J51" s="31"/>
      <c r="K51" s="178"/>
      <c r="L51" s="31"/>
      <c r="M51" s="31"/>
      <c r="N51" s="31"/>
      <c r="O51" s="31"/>
      <c r="P51" s="31"/>
    </row>
    <row r="52" spans="1:18" ht="15">
      <c r="A52" s="12">
        <v>1</v>
      </c>
      <c r="B52" s="19" t="s">
        <v>159</v>
      </c>
      <c r="C52" s="136">
        <v>1</v>
      </c>
      <c r="D52" s="18">
        <v>2</v>
      </c>
      <c r="E52" s="257" t="s">
        <v>19</v>
      </c>
      <c r="F52" s="258"/>
      <c r="G52" s="259"/>
      <c r="H52" s="260">
        <v>20</v>
      </c>
      <c r="I52" s="261">
        <v>5</v>
      </c>
      <c r="J52" s="262">
        <v>30</v>
      </c>
      <c r="K52" s="119">
        <f aca="true" t="shared" si="7" ref="K52:K57">F52+G52+H52</f>
        <v>20</v>
      </c>
      <c r="L52" s="119">
        <f aca="true" t="shared" si="8" ref="L52:L57">F52+G52+H52+I52</f>
        <v>25</v>
      </c>
      <c r="M52" s="262">
        <v>30</v>
      </c>
      <c r="N52" s="119">
        <f aca="true" t="shared" si="9" ref="N52:N57">J52+L52</f>
        <v>55</v>
      </c>
      <c r="O52" s="263" t="s">
        <v>65</v>
      </c>
      <c r="P52" s="152"/>
      <c r="Q52" s="168">
        <f aca="true" t="shared" si="10" ref="Q52:Q60">IF(E52="Egz.",1,0)</f>
        <v>0</v>
      </c>
      <c r="R52" s="168">
        <f aca="true" t="shared" si="11" ref="R52:R57">N52/D52</f>
        <v>27.5</v>
      </c>
    </row>
    <row r="53" spans="1:18" ht="15">
      <c r="A53" s="12">
        <v>2</v>
      </c>
      <c r="B53" s="19" t="s">
        <v>160</v>
      </c>
      <c r="C53" s="264">
        <v>2</v>
      </c>
      <c r="D53" s="21">
        <v>2</v>
      </c>
      <c r="E53" s="257" t="s">
        <v>19</v>
      </c>
      <c r="F53" s="265"/>
      <c r="G53" s="126"/>
      <c r="H53" s="266">
        <v>20</v>
      </c>
      <c r="I53" s="267">
        <v>5</v>
      </c>
      <c r="J53" s="127">
        <v>30</v>
      </c>
      <c r="K53" s="108">
        <f t="shared" si="7"/>
        <v>20</v>
      </c>
      <c r="L53" s="108">
        <f t="shared" si="8"/>
        <v>25</v>
      </c>
      <c r="M53" s="127">
        <v>30</v>
      </c>
      <c r="N53" s="108">
        <f t="shared" si="9"/>
        <v>55</v>
      </c>
      <c r="O53" s="268" t="s">
        <v>65</v>
      </c>
      <c r="P53" s="152"/>
      <c r="Q53" s="168">
        <f t="shared" si="10"/>
        <v>0</v>
      </c>
      <c r="R53" s="168">
        <f t="shared" si="11"/>
        <v>27.5</v>
      </c>
    </row>
    <row r="54" spans="1:18" ht="15">
      <c r="A54" s="12">
        <v>3</v>
      </c>
      <c r="B54" s="19" t="s">
        <v>161</v>
      </c>
      <c r="C54" s="264">
        <v>2</v>
      </c>
      <c r="D54" s="21">
        <v>2</v>
      </c>
      <c r="E54" s="257" t="s">
        <v>19</v>
      </c>
      <c r="F54" s="265">
        <v>20</v>
      </c>
      <c r="G54" s="126"/>
      <c r="H54" s="266"/>
      <c r="I54" s="267">
        <v>3</v>
      </c>
      <c r="J54" s="127">
        <v>30</v>
      </c>
      <c r="K54" s="108">
        <f t="shared" si="7"/>
        <v>20</v>
      </c>
      <c r="L54" s="108">
        <f t="shared" si="8"/>
        <v>23</v>
      </c>
      <c r="M54" s="127">
        <v>0</v>
      </c>
      <c r="N54" s="108">
        <f t="shared" si="9"/>
        <v>53</v>
      </c>
      <c r="O54" s="268" t="s">
        <v>65</v>
      </c>
      <c r="P54" s="152"/>
      <c r="Q54" s="168">
        <f t="shared" si="10"/>
        <v>0</v>
      </c>
      <c r="R54" s="168">
        <f t="shared" si="11"/>
        <v>26.5</v>
      </c>
    </row>
    <row r="55" spans="1:18" ht="15">
      <c r="A55" s="12">
        <v>4</v>
      </c>
      <c r="B55" s="19" t="s">
        <v>162</v>
      </c>
      <c r="C55" s="264">
        <v>3</v>
      </c>
      <c r="D55" s="21">
        <v>2</v>
      </c>
      <c r="E55" s="257" t="s">
        <v>19</v>
      </c>
      <c r="F55" s="265"/>
      <c r="G55" s="126"/>
      <c r="H55" s="266">
        <v>20</v>
      </c>
      <c r="I55" s="267">
        <v>5</v>
      </c>
      <c r="J55" s="127">
        <v>30</v>
      </c>
      <c r="K55" s="108">
        <f t="shared" si="7"/>
        <v>20</v>
      </c>
      <c r="L55" s="108">
        <f t="shared" si="8"/>
        <v>25</v>
      </c>
      <c r="M55" s="127">
        <v>30</v>
      </c>
      <c r="N55" s="108">
        <f t="shared" si="9"/>
        <v>55</v>
      </c>
      <c r="O55" s="268" t="s">
        <v>65</v>
      </c>
      <c r="P55" s="152"/>
      <c r="Q55" s="168">
        <f t="shared" si="10"/>
        <v>0</v>
      </c>
      <c r="R55" s="168">
        <f t="shared" si="11"/>
        <v>27.5</v>
      </c>
    </row>
    <row r="56" spans="1:18" ht="15">
      <c r="A56" s="12">
        <v>5</v>
      </c>
      <c r="B56" s="19" t="s">
        <v>163</v>
      </c>
      <c r="C56" s="264">
        <v>3</v>
      </c>
      <c r="D56" s="21">
        <v>2</v>
      </c>
      <c r="E56" s="257" t="s">
        <v>19</v>
      </c>
      <c r="F56" s="265">
        <v>20</v>
      </c>
      <c r="G56" s="126"/>
      <c r="H56" s="266"/>
      <c r="I56" s="267">
        <v>3</v>
      </c>
      <c r="J56" s="127">
        <v>30</v>
      </c>
      <c r="K56" s="108">
        <f t="shared" si="7"/>
        <v>20</v>
      </c>
      <c r="L56" s="108">
        <f t="shared" si="8"/>
        <v>23</v>
      </c>
      <c r="M56" s="127">
        <v>0</v>
      </c>
      <c r="N56" s="108">
        <f t="shared" si="9"/>
        <v>53</v>
      </c>
      <c r="O56" s="268" t="s">
        <v>65</v>
      </c>
      <c r="P56" s="152"/>
      <c r="Q56" s="168">
        <f t="shared" si="10"/>
        <v>0</v>
      </c>
      <c r="R56" s="168">
        <f t="shared" si="11"/>
        <v>26.5</v>
      </c>
    </row>
    <row r="57" spans="1:18" ht="15">
      <c r="A57" s="12">
        <v>6</v>
      </c>
      <c r="B57" s="19" t="s">
        <v>164</v>
      </c>
      <c r="C57" s="264">
        <v>4</v>
      </c>
      <c r="D57" s="21">
        <v>2</v>
      </c>
      <c r="E57" s="257" t="s">
        <v>19</v>
      </c>
      <c r="F57" s="265"/>
      <c r="G57" s="126"/>
      <c r="H57" s="266">
        <v>20</v>
      </c>
      <c r="I57" s="267">
        <v>5</v>
      </c>
      <c r="J57" s="127">
        <v>30</v>
      </c>
      <c r="K57" s="108">
        <f t="shared" si="7"/>
        <v>20</v>
      </c>
      <c r="L57" s="108">
        <f t="shared" si="8"/>
        <v>25</v>
      </c>
      <c r="M57" s="127">
        <v>30</v>
      </c>
      <c r="N57" s="108">
        <f t="shared" si="9"/>
        <v>55</v>
      </c>
      <c r="O57" s="268" t="s">
        <v>65</v>
      </c>
      <c r="P57" s="152"/>
      <c r="Q57" s="168">
        <f t="shared" si="10"/>
        <v>0</v>
      </c>
      <c r="R57" s="168">
        <f t="shared" si="11"/>
        <v>27.5</v>
      </c>
    </row>
    <row r="58" spans="1:17" ht="16.5" thickBot="1">
      <c r="A58" s="186"/>
      <c r="B58" s="128" t="s">
        <v>24</v>
      </c>
      <c r="C58" s="177"/>
      <c r="D58" s="177"/>
      <c r="E58" s="187"/>
      <c r="F58" s="177"/>
      <c r="G58" s="177"/>
      <c r="H58" s="177"/>
      <c r="I58" s="177"/>
      <c r="J58" s="177"/>
      <c r="K58" s="188"/>
      <c r="L58" s="177"/>
      <c r="M58" s="177"/>
      <c r="N58" s="177"/>
      <c r="O58" s="177"/>
      <c r="P58" s="152"/>
      <c r="Q58" s="168">
        <f t="shared" si="10"/>
        <v>0</v>
      </c>
    </row>
    <row r="59" spans="1:18" ht="15">
      <c r="A59" s="12">
        <v>1</v>
      </c>
      <c r="B59" s="157" t="s">
        <v>22</v>
      </c>
      <c r="C59" s="136">
        <v>2</v>
      </c>
      <c r="D59" s="18">
        <v>6</v>
      </c>
      <c r="E59" s="257" t="s">
        <v>19</v>
      </c>
      <c r="F59" s="258"/>
      <c r="G59" s="259"/>
      <c r="H59" s="260"/>
      <c r="I59" s="261">
        <v>52</v>
      </c>
      <c r="J59" s="262">
        <v>108</v>
      </c>
      <c r="K59" s="262">
        <f>F59+G59+H59</f>
        <v>0</v>
      </c>
      <c r="L59" s="262">
        <f>F59+G59+H59+I59</f>
        <v>52</v>
      </c>
      <c r="M59" s="262">
        <v>160</v>
      </c>
      <c r="N59" s="262">
        <f>J59+L59</f>
        <v>160</v>
      </c>
      <c r="O59" s="263" t="s">
        <v>65</v>
      </c>
      <c r="P59" s="152"/>
      <c r="Q59" s="277">
        <f t="shared" si="10"/>
        <v>0</v>
      </c>
      <c r="R59" s="277">
        <f>N59/D59</f>
        <v>26.666666666666668</v>
      </c>
    </row>
    <row r="60" spans="1:18" ht="15.75" thickBot="1">
      <c r="A60" s="12">
        <v>2</v>
      </c>
      <c r="B60" s="157" t="s">
        <v>23</v>
      </c>
      <c r="C60" s="136">
        <v>4</v>
      </c>
      <c r="D60" s="18">
        <v>20</v>
      </c>
      <c r="E60" s="257"/>
      <c r="F60" s="269"/>
      <c r="G60" s="270"/>
      <c r="H60" s="271"/>
      <c r="I60" s="272">
        <v>200</v>
      </c>
      <c r="J60" s="273">
        <v>300</v>
      </c>
      <c r="K60" s="273">
        <f>F60+G60+H60</f>
        <v>0</v>
      </c>
      <c r="L60" s="273">
        <f>F60+G60+H60+I60</f>
        <v>200</v>
      </c>
      <c r="M60" s="273">
        <v>200</v>
      </c>
      <c r="N60" s="273">
        <f>J60+L60</f>
        <v>500</v>
      </c>
      <c r="O60" s="274" t="s">
        <v>65</v>
      </c>
      <c r="P60" s="152"/>
      <c r="Q60" s="277">
        <f t="shared" si="10"/>
        <v>0</v>
      </c>
      <c r="R60" s="277">
        <f>N60/D60</f>
        <v>25</v>
      </c>
    </row>
    <row r="61" spans="1:16" ht="15">
      <c r="A61" s="27"/>
      <c r="B61" s="6"/>
      <c r="C61" s="7"/>
      <c r="D61" s="6"/>
      <c r="E61" s="2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160"/>
    </row>
    <row r="62" spans="1:16" ht="15.75">
      <c r="A62" s="1"/>
      <c r="B62" s="165" t="s">
        <v>32</v>
      </c>
      <c r="C62" s="166"/>
      <c r="D62" s="12" t="s">
        <v>4</v>
      </c>
      <c r="E62" s="12" t="s">
        <v>31</v>
      </c>
      <c r="F62" s="150" t="s">
        <v>6</v>
      </c>
      <c r="G62" s="150" t="s">
        <v>10</v>
      </c>
      <c r="H62" s="150" t="s">
        <v>11</v>
      </c>
      <c r="I62" s="150" t="s">
        <v>12</v>
      </c>
      <c r="J62" s="150" t="s">
        <v>145</v>
      </c>
      <c r="K62" s="150" t="s">
        <v>35</v>
      </c>
      <c r="L62" s="12" t="s">
        <v>77</v>
      </c>
      <c r="M62" s="12" t="s">
        <v>68</v>
      </c>
      <c r="N62" s="12" t="s">
        <v>69</v>
      </c>
      <c r="O62" s="11"/>
      <c r="P62" s="36"/>
    </row>
    <row r="63" spans="1:16" ht="15.75">
      <c r="A63" s="1"/>
      <c r="B63" s="165" t="s">
        <v>25</v>
      </c>
      <c r="C63" s="104">
        <v>1</v>
      </c>
      <c r="D63" s="26">
        <f>SUMIF($C$14:$C$60,C63,$D$14:$D$60)</f>
        <v>30</v>
      </c>
      <c r="E63" s="26">
        <f>SUMIF($C$14:$C$60,C63,$Q$14:$Q$60)</f>
        <v>4</v>
      </c>
      <c r="F63" s="39">
        <f>SUMIF($C$14:$C$60,C63,$F$14:$F$60)</f>
        <v>128</v>
      </c>
      <c r="G63" s="39">
        <f>SUMIF($C$14:$C$60,C63,$G$14:$G$60)</f>
        <v>30</v>
      </c>
      <c r="H63" s="39">
        <f>SUMIF($C$14:$C$60,C63,$H$14:$H$60)</f>
        <v>120</v>
      </c>
      <c r="I63" s="39">
        <f>SUMIF($C$14:$C$60,C63,$I$14:$I$60)</f>
        <v>35</v>
      </c>
      <c r="J63" s="39">
        <f>SUMIF($C$14:$C$60,C63,$J$14:$J$60)</f>
        <v>524</v>
      </c>
      <c r="K63" s="39">
        <f>SUMIF($C$14:$C$60,C63,$K$14:$K$60)</f>
        <v>278</v>
      </c>
      <c r="L63" s="39">
        <f>SUMIF(C14:C60,C63,L14:L60)</f>
        <v>313</v>
      </c>
      <c r="M63" s="39">
        <f>SUMIF($C$14:$C$60,C63,$M$14:$M$60)</f>
        <v>210</v>
      </c>
      <c r="N63" s="39">
        <f>SUMIF($C$14:$C$60,C63,$N$14:$N$60)</f>
        <v>837</v>
      </c>
      <c r="O63" s="164"/>
      <c r="P63" s="194"/>
    </row>
    <row r="64" spans="1:16" ht="15.75">
      <c r="A64" s="1"/>
      <c r="B64" s="129" t="s">
        <v>26</v>
      </c>
      <c r="C64" s="24">
        <v>2</v>
      </c>
      <c r="D64" s="26">
        <f>SUMIF($C$14:$C$60,C64,$D$14:$D$60)</f>
        <v>30</v>
      </c>
      <c r="E64" s="26">
        <f>SUMIF($C$14:$C$60,C64,$Q$14:$Q$60)</f>
        <v>3</v>
      </c>
      <c r="F64" s="39">
        <f>SUMIF($C$14:$C$60,C64,$F$14:$F$60)</f>
        <v>110</v>
      </c>
      <c r="G64" s="39">
        <f>SUMIF($C$14:$C$60,C64,$G$14:$G$60)</f>
        <v>14</v>
      </c>
      <c r="H64" s="39">
        <f>SUMIF($C$14:$C$60,C64,$H$14:$H$60)</f>
        <v>100</v>
      </c>
      <c r="I64" s="39">
        <f>SUMIF($C$14:$C$60,C64,$I$14:$I$60)</f>
        <v>74</v>
      </c>
      <c r="J64" s="39">
        <f>SUMIF($C$14:$C$60,C64,$J$14:$J$60)</f>
        <v>524</v>
      </c>
      <c r="K64" s="39">
        <f>SUMIF($C$14:$C$60,C64,$K$14:$K$60)</f>
        <v>210</v>
      </c>
      <c r="L64" s="39">
        <f>SUMIF(C15:C60,C64,L15:L60)</f>
        <v>298</v>
      </c>
      <c r="M64" s="39">
        <f>SUMIF($C$14:$C$60,C64,$M$14:$M$60)</f>
        <v>340</v>
      </c>
      <c r="N64" s="39">
        <f>SUMIF($C$14:$C$60,C64,$N$14:$N$60)</f>
        <v>822</v>
      </c>
      <c r="O64" s="39"/>
      <c r="P64" s="194"/>
    </row>
    <row r="65" spans="1:16" ht="15.75">
      <c r="A65" s="1"/>
      <c r="B65" s="129" t="s">
        <v>27</v>
      </c>
      <c r="C65" s="24">
        <v>3</v>
      </c>
      <c r="D65" s="26">
        <f>SUMIF($C$14:$C$60,C65,$D$14:$D$60)</f>
        <v>30</v>
      </c>
      <c r="E65" s="26">
        <f>SUMIF($C$14:$C$60,C65,$Q$14:$Q$60)</f>
        <v>4</v>
      </c>
      <c r="F65" s="39">
        <f>SUMIF($C$14:$C$60,C65,$F$14:$F$60)</f>
        <v>136</v>
      </c>
      <c r="G65" s="39">
        <f>SUMIF($C$14:$C$60,C65,$G$14:$G$60)</f>
        <v>0</v>
      </c>
      <c r="H65" s="39">
        <f>SUMIF($C$14:$C$60,C65,$H$14:$H$60)</f>
        <v>120</v>
      </c>
      <c r="I65" s="39">
        <f>SUMIF($C$14:$C$60,C65,$I$14:$I$60)</f>
        <v>29</v>
      </c>
      <c r="J65" s="39">
        <f>SUMIF($C$14:$C$60,C65,$J$14:$J$60)</f>
        <v>505</v>
      </c>
      <c r="K65" s="39">
        <f>SUMIF($C$14:$C$60,C65,$K$14:$K$60)</f>
        <v>256</v>
      </c>
      <c r="L65" s="39">
        <f>SUMIF(C16:C60,C65,L16:L60)</f>
        <v>285</v>
      </c>
      <c r="M65" s="39">
        <f>SUMIF($C$14:$C$60,C65,$M$14:$M$60)</f>
        <v>180</v>
      </c>
      <c r="N65" s="39">
        <f>SUMIF($C$14:$C$60,C65,$N$14:$N$60)</f>
        <v>790</v>
      </c>
      <c r="O65" s="39"/>
      <c r="P65" s="194"/>
    </row>
    <row r="66" spans="1:16" ht="15.75">
      <c r="A66" s="1"/>
      <c r="B66" s="129" t="s">
        <v>28</v>
      </c>
      <c r="C66" s="24">
        <v>4</v>
      </c>
      <c r="D66" s="26">
        <f>SUMIF($C$14:$C$60,C66,$D$14:$D$60)</f>
        <v>30</v>
      </c>
      <c r="E66" s="26">
        <f>SUMIF($C$14:$C$60,C66,$Q$14:$Q$60)</f>
        <v>1</v>
      </c>
      <c r="F66" s="39">
        <f>SUMIF($C$14:$C$60,C66,$F$14:$F$60)</f>
        <v>44</v>
      </c>
      <c r="G66" s="39">
        <f>SUMIF($C$14:$C$60,C66,$G$14:$G$60)</f>
        <v>0</v>
      </c>
      <c r="H66" s="39">
        <f>SUMIF($C$14:$C$60,C66,$H$14:$H$60)</f>
        <v>40</v>
      </c>
      <c r="I66" s="39">
        <f>SUMIF($C$14:$C$60,C66,$I$14:$I$60)</f>
        <v>219</v>
      </c>
      <c r="J66" s="39">
        <f>SUMIF($C$14:$C$60,C66,$J$14:$J$60)</f>
        <v>461</v>
      </c>
      <c r="K66" s="39">
        <f>SUMIF($C$14:$C$60,C66,$K$14:$K$60)</f>
        <v>84</v>
      </c>
      <c r="L66" s="39">
        <f>SUMIF(C17:C61,C66,L17:L61)</f>
        <v>303</v>
      </c>
      <c r="M66" s="39">
        <f>SUMIF($C$14:$C$60,C66,$M$14:$M$60)</f>
        <v>260</v>
      </c>
      <c r="N66" s="39">
        <f>SUMIF($C$14:$C$60,C66,$N$14:$N$60)</f>
        <v>764</v>
      </c>
      <c r="O66" s="39"/>
      <c r="P66" s="194"/>
    </row>
    <row r="67" spans="1:19" ht="15.75">
      <c r="A67" s="1"/>
      <c r="B67" s="130" t="s">
        <v>7</v>
      </c>
      <c r="C67" s="14"/>
      <c r="D67" s="28">
        <f aca="true" t="shared" si="12" ref="D67:N67">SUM(D63:D66)</f>
        <v>120</v>
      </c>
      <c r="E67" s="28">
        <f t="shared" si="12"/>
        <v>12</v>
      </c>
      <c r="F67" s="28">
        <f t="shared" si="12"/>
        <v>418</v>
      </c>
      <c r="G67" s="28">
        <f t="shared" si="12"/>
        <v>44</v>
      </c>
      <c r="H67" s="28">
        <f t="shared" si="12"/>
        <v>380</v>
      </c>
      <c r="I67" s="28">
        <f t="shared" si="12"/>
        <v>357</v>
      </c>
      <c r="J67" s="28">
        <f t="shared" si="12"/>
        <v>2014</v>
      </c>
      <c r="K67" s="28">
        <f t="shared" si="12"/>
        <v>828</v>
      </c>
      <c r="L67" s="28">
        <f t="shared" si="12"/>
        <v>1199</v>
      </c>
      <c r="M67" s="28">
        <f t="shared" si="12"/>
        <v>990</v>
      </c>
      <c r="N67" s="28">
        <f t="shared" si="12"/>
        <v>3213</v>
      </c>
      <c r="O67" s="28"/>
      <c r="P67" s="195"/>
      <c r="Q67" s="170"/>
      <c r="R67" s="170" t="s">
        <v>70</v>
      </c>
      <c r="S67">
        <f>N67/D67</f>
        <v>26.775</v>
      </c>
    </row>
    <row r="68" ht="15.75" thickBot="1"/>
    <row r="69" spans="1:19" ht="15">
      <c r="A69" s="40" t="s">
        <v>36</v>
      </c>
      <c r="B69" s="41" t="s">
        <v>37</v>
      </c>
      <c r="C69" s="138"/>
      <c r="D69" s="281" t="s">
        <v>38</v>
      </c>
      <c r="E69" s="282"/>
      <c r="F69" s="283" t="s">
        <v>39</v>
      </c>
      <c r="G69" s="282"/>
      <c r="H69" s="42"/>
      <c r="I69" s="40" t="s">
        <v>40</v>
      </c>
      <c r="J69" s="43" t="s">
        <v>41</v>
      </c>
      <c r="K69" s="44"/>
      <c r="L69" s="44"/>
      <c r="M69" s="44"/>
      <c r="N69" s="44"/>
      <c r="O69" s="93"/>
      <c r="P69" s="197"/>
      <c r="Q69" s="171"/>
      <c r="R69" s="171"/>
      <c r="S69" s="51"/>
    </row>
    <row r="70" spans="1:19" ht="15">
      <c r="A70" s="45"/>
      <c r="B70" s="46" t="s">
        <v>42</v>
      </c>
      <c r="C70" s="139"/>
      <c r="D70" s="47" t="s">
        <v>43</v>
      </c>
      <c r="E70" s="48" t="s">
        <v>44</v>
      </c>
      <c r="F70" s="49" t="s">
        <v>43</v>
      </c>
      <c r="G70" s="50" t="s">
        <v>44</v>
      </c>
      <c r="H70" s="51"/>
      <c r="I70" s="52"/>
      <c r="J70" s="53" t="s">
        <v>45</v>
      </c>
      <c r="K70" s="54"/>
      <c r="L70" s="54"/>
      <c r="M70" s="54"/>
      <c r="N70" s="54"/>
      <c r="O70" s="100" t="s">
        <v>44</v>
      </c>
      <c r="P70" s="198"/>
      <c r="Q70" s="172"/>
      <c r="R70" s="173"/>
      <c r="S70" s="91"/>
    </row>
    <row r="71" spans="1:19" ht="15.75" thickBot="1">
      <c r="A71" s="55"/>
      <c r="B71" s="56" t="s">
        <v>46</v>
      </c>
      <c r="C71" s="140"/>
      <c r="D71" s="47" t="s">
        <v>47</v>
      </c>
      <c r="E71" s="114"/>
      <c r="F71" s="51"/>
      <c r="G71" s="58"/>
      <c r="H71" s="51"/>
      <c r="I71" s="52"/>
      <c r="J71" s="59" t="s">
        <v>48</v>
      </c>
      <c r="K71" s="60"/>
      <c r="L71" s="60"/>
      <c r="M71" s="60"/>
      <c r="N71" s="60"/>
      <c r="O71" s="94"/>
      <c r="P71" s="197"/>
      <c r="Q71" s="171"/>
      <c r="R71" s="171"/>
      <c r="S71" s="51"/>
    </row>
    <row r="72" spans="1:19" ht="15.75" thickBot="1">
      <c r="A72" s="55"/>
      <c r="B72" s="61" t="s">
        <v>49</v>
      </c>
      <c r="C72" s="141"/>
      <c r="D72" s="63">
        <f>D67</f>
        <v>120</v>
      </c>
      <c r="E72" s="64">
        <v>1</v>
      </c>
      <c r="F72" s="62">
        <f>N67</f>
        <v>3213</v>
      </c>
      <c r="G72" s="64">
        <v>1</v>
      </c>
      <c r="H72" s="51"/>
      <c r="I72" s="297" t="s">
        <v>50</v>
      </c>
      <c r="J72" s="298"/>
      <c r="K72" s="298"/>
      <c r="L72" s="298"/>
      <c r="M72" s="65"/>
      <c r="N72" s="65"/>
      <c r="O72" s="95"/>
      <c r="P72" s="199"/>
      <c r="Q72" s="174"/>
      <c r="R72" s="174"/>
      <c r="S72" s="51"/>
    </row>
    <row r="73" spans="1:19" ht="15">
      <c r="A73" s="52">
        <v>1</v>
      </c>
      <c r="B73" s="66" t="s">
        <v>51</v>
      </c>
      <c r="C73" s="139"/>
      <c r="D73" s="299">
        <f>F73/S67</f>
        <v>44.78057889822596</v>
      </c>
      <c r="E73" s="295">
        <f>D73/D67</f>
        <v>0.37317149081854967</v>
      </c>
      <c r="F73" s="296">
        <f>L67</f>
        <v>1199</v>
      </c>
      <c r="G73" s="295">
        <f>F73/N67</f>
        <v>0.37317149081854967</v>
      </c>
      <c r="H73" s="51"/>
      <c r="I73" s="67">
        <v>1</v>
      </c>
      <c r="J73" s="68" t="s">
        <v>66</v>
      </c>
      <c r="K73" s="51"/>
      <c r="L73" s="51"/>
      <c r="M73" s="51"/>
      <c r="N73" s="51"/>
      <c r="O73" s="153">
        <f>1-O74</f>
        <v>0.9238095238095239</v>
      </c>
      <c r="P73" s="200"/>
      <c r="Q73" s="175"/>
      <c r="R73" s="175"/>
      <c r="S73" s="92"/>
    </row>
    <row r="74" spans="1:19" ht="15">
      <c r="A74" s="69"/>
      <c r="B74" s="70" t="s">
        <v>52</v>
      </c>
      <c r="C74" s="142"/>
      <c r="D74" s="300"/>
      <c r="E74" s="285"/>
      <c r="F74" s="287"/>
      <c r="G74" s="285"/>
      <c r="H74" s="51"/>
      <c r="I74" s="71">
        <v>2</v>
      </c>
      <c r="J74" s="68" t="s">
        <v>67</v>
      </c>
      <c r="K74" s="68"/>
      <c r="L74" s="51"/>
      <c r="M74" s="51"/>
      <c r="N74" s="51"/>
      <c r="O74" s="153">
        <f>SUMIF(P14:P60,"onś",D14:D60)/210</f>
        <v>0.0761904761904762</v>
      </c>
      <c r="P74" s="200"/>
      <c r="Q74" s="175"/>
      <c r="R74" s="175"/>
      <c r="S74" s="51"/>
    </row>
    <row r="75" spans="1:19" ht="15">
      <c r="A75" s="72">
        <v>2</v>
      </c>
      <c r="B75" s="73" t="s">
        <v>53</v>
      </c>
      <c r="C75" s="143"/>
      <c r="D75" s="80">
        <f>SUM(D24:D32)</f>
        <v>26</v>
      </c>
      <c r="E75" s="75">
        <f>D75/D67</f>
        <v>0.21666666666666667</v>
      </c>
      <c r="F75" s="74">
        <f>SUM(N24:N32)</f>
        <v>712</v>
      </c>
      <c r="G75" s="75">
        <f>F75/N67</f>
        <v>0.22159975101151572</v>
      </c>
      <c r="H75" s="51"/>
      <c r="I75" s="71"/>
      <c r="J75" s="51"/>
      <c r="K75" s="51"/>
      <c r="L75" s="51"/>
      <c r="M75" s="51"/>
      <c r="N75" s="51"/>
      <c r="O75" s="96"/>
      <c r="P75" s="200"/>
      <c r="Q75" s="175"/>
      <c r="R75" s="175"/>
      <c r="S75" s="51"/>
    </row>
    <row r="76" spans="1:19" ht="15">
      <c r="A76" s="76">
        <v>3</v>
      </c>
      <c r="B76" s="77" t="s">
        <v>54</v>
      </c>
      <c r="C76" s="144"/>
      <c r="D76" s="306">
        <f>F76/S67</f>
        <v>36.97478991596639</v>
      </c>
      <c r="E76" s="284">
        <f>D76/D67</f>
        <v>0.3081232492997199</v>
      </c>
      <c r="F76" s="286">
        <f>M67</f>
        <v>990</v>
      </c>
      <c r="G76" s="284">
        <f>F76/N67</f>
        <v>0.3081232492997199</v>
      </c>
      <c r="H76" s="51"/>
      <c r="I76" s="71"/>
      <c r="J76" s="289"/>
      <c r="K76" s="290"/>
      <c r="L76" s="290"/>
      <c r="M76" s="78"/>
      <c r="N76" s="78"/>
      <c r="O76" s="97"/>
      <c r="P76" s="201"/>
      <c r="Q76" s="176"/>
      <c r="R76" s="176"/>
      <c r="S76" s="51"/>
    </row>
    <row r="77" spans="1:19" ht="15">
      <c r="A77" s="69"/>
      <c r="B77" s="70" t="s">
        <v>55</v>
      </c>
      <c r="C77" s="142"/>
      <c r="D77" s="300"/>
      <c r="E77" s="285"/>
      <c r="F77" s="287"/>
      <c r="G77" s="285"/>
      <c r="H77" s="51"/>
      <c r="I77" s="71"/>
      <c r="J77" s="289"/>
      <c r="K77" s="290"/>
      <c r="L77" s="290"/>
      <c r="M77" s="78"/>
      <c r="N77" s="78"/>
      <c r="O77" s="97"/>
      <c r="P77" s="201"/>
      <c r="Q77" s="176"/>
      <c r="R77" s="176"/>
      <c r="S77" s="51"/>
    </row>
    <row r="78" spans="1:19" ht="15">
      <c r="A78" s="76">
        <v>4</v>
      </c>
      <c r="B78" s="77" t="s">
        <v>56</v>
      </c>
      <c r="C78" s="144"/>
      <c r="D78" s="303">
        <f>SUM(D14:D22)</f>
        <v>9</v>
      </c>
      <c r="E78" s="284">
        <f>D78/D67</f>
        <v>0.075</v>
      </c>
      <c r="F78" s="286">
        <f>SUM(N14:N22)</f>
        <v>258</v>
      </c>
      <c r="G78" s="284">
        <f>F78/N67</f>
        <v>0.08029878618113913</v>
      </c>
      <c r="H78" s="51"/>
      <c r="I78" s="71"/>
      <c r="J78" s="289"/>
      <c r="K78" s="290"/>
      <c r="L78" s="290"/>
      <c r="M78" s="78"/>
      <c r="N78" s="78"/>
      <c r="O78" s="97"/>
      <c r="P78" s="201"/>
      <c r="Q78" s="176"/>
      <c r="R78" s="176"/>
      <c r="S78" s="51"/>
    </row>
    <row r="79" spans="1:19" ht="15">
      <c r="A79" s="69"/>
      <c r="B79" s="70" t="s">
        <v>57</v>
      </c>
      <c r="C79" s="142"/>
      <c r="D79" s="304"/>
      <c r="E79" s="285"/>
      <c r="F79" s="287"/>
      <c r="G79" s="285"/>
      <c r="H79" s="51"/>
      <c r="I79" s="71"/>
      <c r="J79" s="289"/>
      <c r="K79" s="290"/>
      <c r="L79" s="290"/>
      <c r="M79" s="78"/>
      <c r="N79" s="78"/>
      <c r="O79" s="97"/>
      <c r="P79" s="201"/>
      <c r="Q79" s="176"/>
      <c r="R79" s="176"/>
      <c r="S79" s="51"/>
    </row>
    <row r="80" spans="1:19" ht="15">
      <c r="A80" s="69">
        <v>5</v>
      </c>
      <c r="B80" s="70" t="s">
        <v>148</v>
      </c>
      <c r="C80" s="142"/>
      <c r="D80" s="247">
        <f>SUMIF(P15:P60,"h",D15:D60)</f>
        <v>5</v>
      </c>
      <c r="E80" s="242">
        <f>D80/D67</f>
        <v>0.041666666666666664</v>
      </c>
      <c r="F80" s="247">
        <f>SUMIF(P15:P60,"h",N15:N60)</f>
        <v>142</v>
      </c>
      <c r="G80" s="242">
        <f>F80/N67</f>
        <v>0.04419545596016184</v>
      </c>
      <c r="H80" s="51"/>
      <c r="I80" s="71"/>
      <c r="J80" s="241"/>
      <c r="K80" s="78"/>
      <c r="L80" s="78"/>
      <c r="M80" s="78"/>
      <c r="N80" s="78"/>
      <c r="O80" s="97"/>
      <c r="P80" s="201"/>
      <c r="Q80" s="176"/>
      <c r="R80" s="176"/>
      <c r="S80" s="51"/>
    </row>
    <row r="81" spans="1:19" ht="15">
      <c r="A81" s="79">
        <v>6</v>
      </c>
      <c r="B81" s="73" t="s">
        <v>58</v>
      </c>
      <c r="C81" s="143"/>
      <c r="D81" s="80">
        <f>SUMIF(O14:O60,"f",D14:D60)+SUMIF(O14:O60,"o/f",D14:D60)</f>
        <v>62</v>
      </c>
      <c r="E81" s="75">
        <f>D81/D67</f>
        <v>0.5166666666666667</v>
      </c>
      <c r="F81" s="80">
        <f>SUMIF(O14:O60,"f",N14:N60)+SUMIF(O14:O60,"o/f",N14:N60)</f>
        <v>1631</v>
      </c>
      <c r="G81" s="75">
        <f>F81/N67</f>
        <v>0.5076252723311547</v>
      </c>
      <c r="H81" s="51"/>
      <c r="I81" s="71"/>
      <c r="J81" s="289"/>
      <c r="K81" s="290"/>
      <c r="L81" s="290"/>
      <c r="M81" s="78"/>
      <c r="N81" s="78"/>
      <c r="O81" s="97"/>
      <c r="P81" s="201"/>
      <c r="Q81" s="176"/>
      <c r="R81" s="176"/>
      <c r="S81" s="51"/>
    </row>
    <row r="82" spans="1:19" ht="15">
      <c r="A82" s="81">
        <v>7</v>
      </c>
      <c r="B82" s="73" t="s">
        <v>59</v>
      </c>
      <c r="C82" s="143"/>
      <c r="D82" s="80">
        <f>D59</f>
        <v>6</v>
      </c>
      <c r="E82" s="75">
        <f>D82/D67</f>
        <v>0.05</v>
      </c>
      <c r="F82" s="74">
        <f>N59</f>
        <v>160</v>
      </c>
      <c r="G82" s="75">
        <f>F82/N67</f>
        <v>0.049797696856520385</v>
      </c>
      <c r="I82" s="82"/>
      <c r="J82" s="301"/>
      <c r="K82" s="302"/>
      <c r="L82" s="302"/>
      <c r="M82" s="83"/>
      <c r="N82" s="83"/>
      <c r="O82" s="98"/>
      <c r="P82" s="201"/>
      <c r="Q82" s="176"/>
      <c r="R82" s="176"/>
      <c r="S82" s="51"/>
    </row>
    <row r="83" spans="1:19" ht="15.75" thickBot="1">
      <c r="A83" s="84">
        <v>8</v>
      </c>
      <c r="B83" s="85" t="s">
        <v>60</v>
      </c>
      <c r="C83" s="145"/>
      <c r="D83" s="146">
        <f>D22</f>
        <v>1</v>
      </c>
      <c r="E83" s="87">
        <f>D83/D67</f>
        <v>0.008333333333333333</v>
      </c>
      <c r="F83" s="86">
        <f>N22</f>
        <v>30</v>
      </c>
      <c r="G83" s="87">
        <f>F83/N67</f>
        <v>0.009337068160597572</v>
      </c>
      <c r="I83" s="279" t="s">
        <v>61</v>
      </c>
      <c r="J83" s="280"/>
      <c r="K83" s="280"/>
      <c r="L83" s="280"/>
      <c r="M83" s="57"/>
      <c r="N83" s="57"/>
      <c r="O83" s="99"/>
      <c r="P83" s="201"/>
      <c r="Q83" s="176"/>
      <c r="R83" s="176"/>
      <c r="S83" s="51"/>
    </row>
    <row r="85" spans="1:15" ht="15">
      <c r="A85" s="288" t="s">
        <v>123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</row>
    <row r="86" spans="1:15" ht="15">
      <c r="A86" s="230" t="s">
        <v>124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</row>
    <row r="87" spans="1:15" ht="15">
      <c r="A87" s="230" t="s">
        <v>125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</row>
    <row r="88" spans="1:12" ht="15">
      <c r="A88" s="232" t="s">
        <v>126</v>
      </c>
      <c r="B88" s="233"/>
      <c r="C88" s="234"/>
      <c r="D88" s="233"/>
      <c r="E88" s="235"/>
      <c r="F88" s="233"/>
      <c r="G88" s="233"/>
      <c r="H88" s="233"/>
      <c r="I88" s="233"/>
      <c r="J88" s="233"/>
      <c r="K88" s="233"/>
      <c r="L88" s="233"/>
    </row>
    <row r="89" spans="1:12" ht="15">
      <c r="A89" s="232" t="s">
        <v>127</v>
      </c>
      <c r="B89" s="233"/>
      <c r="C89" s="234"/>
      <c r="D89" s="233"/>
      <c r="E89" s="235"/>
      <c r="F89" s="233"/>
      <c r="G89" s="233"/>
      <c r="H89" s="233"/>
      <c r="I89" s="233"/>
      <c r="J89" s="233"/>
      <c r="K89" s="233"/>
      <c r="L89" s="233"/>
    </row>
    <row r="90" spans="1:12" ht="15">
      <c r="A90" s="232" t="s">
        <v>128</v>
      </c>
      <c r="B90" s="233"/>
      <c r="C90" s="234"/>
      <c r="D90" s="233"/>
      <c r="E90" s="235"/>
      <c r="F90" s="233"/>
      <c r="G90" s="233"/>
      <c r="H90" s="233"/>
      <c r="I90" s="233"/>
      <c r="J90" s="233"/>
      <c r="K90" s="233"/>
      <c r="L90" s="233"/>
    </row>
    <row r="91" spans="1:12" ht="15">
      <c r="A91" s="232" t="s">
        <v>129</v>
      </c>
      <c r="B91" s="233"/>
      <c r="C91" s="234"/>
      <c r="D91" s="233"/>
      <c r="E91" s="235"/>
      <c r="F91" s="233"/>
      <c r="G91" s="233"/>
      <c r="H91" s="233"/>
      <c r="I91" s="233"/>
      <c r="J91" s="233"/>
      <c r="K91" s="233"/>
      <c r="L91" s="233"/>
    </row>
    <row r="92" spans="1:12" ht="15">
      <c r="A92" s="233"/>
      <c r="B92" s="233"/>
      <c r="C92" s="234"/>
      <c r="D92" s="233"/>
      <c r="E92" s="235"/>
      <c r="F92" s="233"/>
      <c r="G92" s="233"/>
      <c r="H92" s="233"/>
      <c r="I92" s="233"/>
      <c r="J92" s="233"/>
      <c r="K92" s="233"/>
      <c r="L92" s="233"/>
    </row>
    <row r="93" spans="1:12" ht="15">
      <c r="A93" s="236" t="s">
        <v>130</v>
      </c>
      <c r="B93" s="233"/>
      <c r="C93" s="234"/>
      <c r="D93" s="233"/>
      <c r="E93" s="235"/>
      <c r="F93" s="233"/>
      <c r="G93" s="233"/>
      <c r="H93" s="233"/>
      <c r="I93" s="233"/>
      <c r="J93" s="233"/>
      <c r="K93" s="233"/>
      <c r="L93" s="233"/>
    </row>
    <row r="94" spans="1:12" ht="15">
      <c r="A94" s="237" t="s">
        <v>131</v>
      </c>
      <c r="B94" s="233"/>
      <c r="C94" s="234"/>
      <c r="D94" s="233"/>
      <c r="E94" s="235"/>
      <c r="F94" s="233"/>
      <c r="G94" s="233"/>
      <c r="H94" s="233"/>
      <c r="I94" s="233"/>
      <c r="J94" s="233"/>
      <c r="K94" s="233"/>
      <c r="L94" s="233"/>
    </row>
    <row r="95" spans="1:12" ht="15">
      <c r="A95" s="238" t="s">
        <v>132</v>
      </c>
      <c r="B95" s="233"/>
      <c r="C95" s="234"/>
      <c r="D95" s="233"/>
      <c r="E95" s="235"/>
      <c r="F95" s="233"/>
      <c r="G95" s="233"/>
      <c r="H95" s="233"/>
      <c r="I95" s="233"/>
      <c r="J95" s="233"/>
      <c r="K95" s="233"/>
      <c r="L95" s="233"/>
    </row>
    <row r="96" spans="1:12" ht="15">
      <c r="A96" s="239" t="s">
        <v>133</v>
      </c>
      <c r="B96" s="233"/>
      <c r="C96" s="234"/>
      <c r="D96" s="233"/>
      <c r="E96" s="235"/>
      <c r="F96" s="233"/>
      <c r="G96" s="233"/>
      <c r="H96" s="233"/>
      <c r="I96" s="233"/>
      <c r="J96" s="233"/>
      <c r="K96" s="233"/>
      <c r="L96" s="233"/>
    </row>
    <row r="97" spans="1:12" ht="15">
      <c r="A97" s="239" t="s">
        <v>134</v>
      </c>
      <c r="B97" s="233"/>
      <c r="C97" s="234"/>
      <c r="D97" s="233"/>
      <c r="E97" s="235"/>
      <c r="F97" s="233"/>
      <c r="G97" s="233"/>
      <c r="H97" s="233"/>
      <c r="I97" s="233"/>
      <c r="J97" s="233"/>
      <c r="K97" s="233"/>
      <c r="L97" s="233"/>
    </row>
    <row r="98" spans="1:12" ht="15">
      <c r="A98" s="239" t="s">
        <v>135</v>
      </c>
      <c r="B98" s="233"/>
      <c r="C98" s="234"/>
      <c r="D98" s="233"/>
      <c r="E98" s="235"/>
      <c r="F98" s="233"/>
      <c r="G98" s="233"/>
      <c r="H98" s="233"/>
      <c r="I98" s="233"/>
      <c r="J98" s="233"/>
      <c r="K98" s="233"/>
      <c r="L98" s="233"/>
    </row>
    <row r="99" spans="1:12" ht="15">
      <c r="A99" s="239" t="s">
        <v>136</v>
      </c>
      <c r="B99" s="233"/>
      <c r="C99" s="234"/>
      <c r="D99" s="233"/>
      <c r="E99" s="235"/>
      <c r="F99" s="233"/>
      <c r="G99" s="233"/>
      <c r="H99" s="233"/>
      <c r="I99" s="233"/>
      <c r="J99" s="233"/>
      <c r="K99" s="233"/>
      <c r="L99" s="233"/>
    </row>
    <row r="100" spans="1:12" ht="15">
      <c r="A100" s="233"/>
      <c r="B100" s="233"/>
      <c r="C100" s="234"/>
      <c r="D100" s="233"/>
      <c r="E100" s="235"/>
      <c r="F100" s="233"/>
      <c r="G100" s="233"/>
      <c r="H100" s="233"/>
      <c r="I100" s="233"/>
      <c r="J100" s="233"/>
      <c r="K100" s="233"/>
      <c r="L100" s="233"/>
    </row>
    <row r="101" spans="1:12" ht="15">
      <c r="A101" s="240" t="s">
        <v>137</v>
      </c>
      <c r="B101" s="233"/>
      <c r="C101" s="234"/>
      <c r="D101" s="233"/>
      <c r="E101" s="235"/>
      <c r="F101" s="233"/>
      <c r="G101" s="233"/>
      <c r="H101" s="233"/>
      <c r="I101" s="233"/>
      <c r="J101" s="233"/>
      <c r="K101" s="233"/>
      <c r="L101" s="233"/>
    </row>
    <row r="102" spans="1:12" ht="15">
      <c r="A102" s="239" t="s">
        <v>138</v>
      </c>
      <c r="B102" s="233"/>
      <c r="C102" s="234"/>
      <c r="D102" s="233"/>
      <c r="E102" s="235"/>
      <c r="F102" s="233"/>
      <c r="G102" s="233"/>
      <c r="H102" s="233"/>
      <c r="I102" s="233"/>
      <c r="J102" s="233"/>
      <c r="K102" s="233"/>
      <c r="L102" s="233"/>
    </row>
    <row r="103" spans="1:12" ht="15">
      <c r="A103" s="239" t="s">
        <v>139</v>
      </c>
      <c r="B103" s="233"/>
      <c r="C103" s="234"/>
      <c r="D103" s="233"/>
      <c r="E103" s="235"/>
      <c r="F103" s="233"/>
      <c r="G103" s="233"/>
      <c r="H103" s="233"/>
      <c r="I103" s="233"/>
      <c r="J103" s="233"/>
      <c r="K103" s="233"/>
      <c r="L103" s="233"/>
    </row>
    <row r="104" spans="1:12" ht="15">
      <c r="A104" s="232" t="s">
        <v>140</v>
      </c>
      <c r="B104" s="233"/>
      <c r="C104" s="234"/>
      <c r="D104" s="233"/>
      <c r="E104" s="235"/>
      <c r="F104" s="233"/>
      <c r="G104" s="233"/>
      <c r="H104" s="233"/>
      <c r="I104" s="233"/>
      <c r="J104" s="233"/>
      <c r="K104" s="233"/>
      <c r="L104" s="233"/>
    </row>
    <row r="105" spans="1:12" ht="15">
      <c r="A105" s="233"/>
      <c r="B105" s="233"/>
      <c r="C105" s="234"/>
      <c r="D105" s="233"/>
      <c r="E105" s="235"/>
      <c r="F105" s="233"/>
      <c r="G105" s="233"/>
      <c r="H105" s="233"/>
      <c r="I105" s="233"/>
      <c r="J105" s="233"/>
      <c r="K105" s="233"/>
      <c r="L105" s="233"/>
    </row>
    <row r="106" spans="1:12" ht="15">
      <c r="A106" s="240" t="s">
        <v>141</v>
      </c>
      <c r="B106" s="233"/>
      <c r="C106" s="234"/>
      <c r="D106" s="233"/>
      <c r="E106" s="235"/>
      <c r="F106" s="233"/>
      <c r="G106" s="233"/>
      <c r="H106" s="233"/>
      <c r="I106" s="233"/>
      <c r="J106" s="233"/>
      <c r="K106" s="233"/>
      <c r="L106" s="233"/>
    </row>
    <row r="107" spans="1:12" ht="15">
      <c r="A107" s="239" t="s">
        <v>142</v>
      </c>
      <c r="B107" s="233"/>
      <c r="C107" s="234"/>
      <c r="D107" s="233"/>
      <c r="E107" s="235"/>
      <c r="F107" s="233"/>
      <c r="G107" s="233"/>
      <c r="H107" s="233"/>
      <c r="I107" s="233"/>
      <c r="J107" s="233"/>
      <c r="K107" s="233"/>
      <c r="L107" s="233"/>
    </row>
    <row r="108" spans="1:12" ht="15">
      <c r="A108" s="239" t="s">
        <v>143</v>
      </c>
      <c r="B108" s="233"/>
      <c r="C108" s="234"/>
      <c r="D108" s="233"/>
      <c r="E108" s="235"/>
      <c r="F108" s="233"/>
      <c r="G108" s="233"/>
      <c r="H108" s="233"/>
      <c r="I108" s="233"/>
      <c r="J108" s="233"/>
      <c r="K108" s="233"/>
      <c r="L108" s="233"/>
    </row>
    <row r="109" spans="1:12" ht="15">
      <c r="A109" s="239" t="s">
        <v>144</v>
      </c>
      <c r="B109" s="233"/>
      <c r="C109" s="234"/>
      <c r="D109" s="233"/>
      <c r="E109" s="235"/>
      <c r="F109" s="233"/>
      <c r="G109" s="233"/>
      <c r="H109" s="233"/>
      <c r="I109" s="233"/>
      <c r="J109" s="233"/>
      <c r="K109" s="233"/>
      <c r="L109" s="233"/>
    </row>
  </sheetData>
  <sheetProtection/>
  <mergeCells count="25">
    <mergeCell ref="A85:O85"/>
    <mergeCell ref="J81:L81"/>
    <mergeCell ref="J82:L82"/>
    <mergeCell ref="I83:L83"/>
    <mergeCell ref="J76:L76"/>
    <mergeCell ref="J77:L77"/>
    <mergeCell ref="D78:D79"/>
    <mergeCell ref="E78:E79"/>
    <mergeCell ref="F78:F79"/>
    <mergeCell ref="G78:G79"/>
    <mergeCell ref="J78:L78"/>
    <mergeCell ref="J79:L79"/>
    <mergeCell ref="D76:D77"/>
    <mergeCell ref="E76:E77"/>
    <mergeCell ref="F76:F77"/>
    <mergeCell ref="G76:G77"/>
    <mergeCell ref="T8:AH8"/>
    <mergeCell ref="B13:I13"/>
    <mergeCell ref="D69:E69"/>
    <mergeCell ref="F69:G69"/>
    <mergeCell ref="I72:L72"/>
    <mergeCell ref="D73:D74"/>
    <mergeCell ref="E73:E74"/>
    <mergeCell ref="F73:F74"/>
    <mergeCell ref="G73:G74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8 do Uchwały nr 236 Rady WMiI z dnia 31 marca 2015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2">
      <selection activeCell="E44" sqref="E44"/>
    </sheetView>
  </sheetViews>
  <sheetFormatPr defaultColWidth="9.140625" defaultRowHeight="15"/>
  <cols>
    <col min="2" max="2" width="35.28125" style="0" bestFit="1" customWidth="1"/>
    <col min="3" max="7" width="7.7109375" style="0" customWidth="1"/>
  </cols>
  <sheetData>
    <row r="1" spans="1:15" ht="13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5" ht="13.5" customHeight="1">
      <c r="A2" s="206"/>
      <c r="B2" s="206"/>
      <c r="C2" s="206"/>
      <c r="D2" s="206"/>
      <c r="E2" s="206"/>
    </row>
    <row r="3" spans="1:5" ht="13.5" customHeight="1">
      <c r="A3" s="25"/>
      <c r="B3" s="207" t="s">
        <v>116</v>
      </c>
      <c r="C3" s="208"/>
      <c r="D3" s="25"/>
      <c r="E3" s="25"/>
    </row>
    <row r="4" ht="13.5" customHeight="1">
      <c r="B4" s="209" t="s">
        <v>122</v>
      </c>
    </row>
    <row r="5" ht="13.5" customHeight="1">
      <c r="B5" s="209" t="s">
        <v>117</v>
      </c>
    </row>
    <row r="6" ht="13.5" customHeight="1">
      <c r="B6" s="209" t="s">
        <v>118</v>
      </c>
    </row>
    <row r="7" ht="13.5" customHeight="1">
      <c r="B7" s="209" t="s">
        <v>119</v>
      </c>
    </row>
    <row r="8" spans="1:5" ht="13.5" customHeight="1">
      <c r="A8" s="163"/>
      <c r="C8" s="137"/>
      <c r="E8" s="25"/>
    </row>
    <row r="9" spans="2:5" ht="13.5" customHeight="1">
      <c r="B9" s="154"/>
      <c r="C9" s="137"/>
      <c r="E9" s="25"/>
    </row>
    <row r="10" spans="2:7" ht="13.5" customHeight="1">
      <c r="B10" s="137" t="s">
        <v>73</v>
      </c>
      <c r="C10" s="205" t="s">
        <v>4</v>
      </c>
      <c r="D10" s="205"/>
      <c r="E10" s="205" t="s">
        <v>6</v>
      </c>
      <c r="F10" s="205" t="s">
        <v>10</v>
      </c>
      <c r="G10" s="205" t="s">
        <v>11</v>
      </c>
    </row>
    <row r="11" spans="1:7" ht="13.5" customHeight="1">
      <c r="A11" s="9">
        <v>1</v>
      </c>
      <c r="B11" s="15" t="s">
        <v>14</v>
      </c>
      <c r="C11" s="108">
        <v>0.25</v>
      </c>
      <c r="D11" s="108" t="s">
        <v>18</v>
      </c>
      <c r="E11" s="121">
        <v>2</v>
      </c>
      <c r="F11" s="121"/>
      <c r="G11" s="121"/>
    </row>
    <row r="12" spans="1:7" ht="13.5" customHeight="1">
      <c r="A12" s="9">
        <v>2</v>
      </c>
      <c r="B12" s="15" t="s">
        <v>15</v>
      </c>
      <c r="C12" s="108">
        <v>0.25</v>
      </c>
      <c r="D12" s="108" t="s">
        <v>18</v>
      </c>
      <c r="E12" s="121">
        <v>2</v>
      </c>
      <c r="F12" s="121"/>
      <c r="G12" s="121"/>
    </row>
    <row r="13" spans="1:7" ht="13.5" customHeight="1">
      <c r="A13" s="9">
        <v>3</v>
      </c>
      <c r="B13" s="15" t="s">
        <v>16</v>
      </c>
      <c r="C13" s="108">
        <v>0.5</v>
      </c>
      <c r="D13" s="108" t="s">
        <v>18</v>
      </c>
      <c r="E13" s="121">
        <v>4</v>
      </c>
      <c r="F13" s="121"/>
      <c r="G13" s="121"/>
    </row>
    <row r="14" spans="1:7" ht="13.5" customHeight="1">
      <c r="A14" s="9">
        <v>4</v>
      </c>
      <c r="B14" s="19" t="s">
        <v>17</v>
      </c>
      <c r="C14" s="108">
        <v>0.5</v>
      </c>
      <c r="D14" s="108" t="s">
        <v>18</v>
      </c>
      <c r="E14" s="121">
        <v>4</v>
      </c>
      <c r="F14" s="121"/>
      <c r="G14" s="121"/>
    </row>
    <row r="15" spans="1:7" ht="13.5" customHeight="1">
      <c r="A15" s="9">
        <v>5</v>
      </c>
      <c r="B15" s="156" t="s">
        <v>150</v>
      </c>
      <c r="C15" s="108">
        <v>2</v>
      </c>
      <c r="D15" s="108" t="s">
        <v>19</v>
      </c>
      <c r="E15" s="121">
        <v>16</v>
      </c>
      <c r="F15" s="121"/>
      <c r="G15" s="121"/>
    </row>
    <row r="16" spans="1:7" ht="13.5" customHeight="1">
      <c r="A16" s="9">
        <v>6</v>
      </c>
      <c r="B16" s="157" t="s">
        <v>112</v>
      </c>
      <c r="C16" s="108">
        <v>2</v>
      </c>
      <c r="D16" s="108" t="s">
        <v>19</v>
      </c>
      <c r="E16" s="121"/>
      <c r="F16" s="121">
        <v>30</v>
      </c>
      <c r="G16" s="121"/>
    </row>
    <row r="17" spans="1:7" ht="13.5" customHeight="1">
      <c r="A17" s="150">
        <v>7</v>
      </c>
      <c r="B17" s="19" t="s">
        <v>78</v>
      </c>
      <c r="C17" s="23">
        <v>4.5</v>
      </c>
      <c r="D17" s="23" t="s">
        <v>1</v>
      </c>
      <c r="E17" s="124">
        <v>20</v>
      </c>
      <c r="F17" s="124"/>
      <c r="G17" s="124">
        <v>20</v>
      </c>
    </row>
    <row r="18" spans="1:7" ht="13.5" customHeight="1">
      <c r="A18" s="150">
        <v>8</v>
      </c>
      <c r="B18" s="19" t="s">
        <v>155</v>
      </c>
      <c r="C18" s="108">
        <v>4.5</v>
      </c>
      <c r="D18" s="108" t="s">
        <v>1</v>
      </c>
      <c r="E18" s="106">
        <v>20</v>
      </c>
      <c r="F18" s="106"/>
      <c r="G18" s="106">
        <v>20</v>
      </c>
    </row>
    <row r="19" spans="1:7" ht="13.5" customHeight="1">
      <c r="A19" s="150"/>
      <c r="B19" s="19" t="s">
        <v>79</v>
      </c>
      <c r="C19" s="108"/>
      <c r="D19" s="108"/>
      <c r="E19" s="106"/>
      <c r="F19" s="106"/>
      <c r="G19" s="106"/>
    </row>
    <row r="20" spans="1:7" ht="13.5" customHeight="1">
      <c r="A20" s="9"/>
      <c r="B20" s="19" t="s">
        <v>113</v>
      </c>
      <c r="C20" s="23"/>
      <c r="D20" s="23"/>
      <c r="E20" s="124"/>
      <c r="F20" s="124"/>
      <c r="G20" s="124"/>
    </row>
    <row r="21" spans="1:7" ht="13.5" customHeight="1">
      <c r="A21" s="150">
        <v>9</v>
      </c>
      <c r="B21" s="19" t="s">
        <v>84</v>
      </c>
      <c r="C21" s="18">
        <v>4.5</v>
      </c>
      <c r="D21" s="108" t="s">
        <v>1</v>
      </c>
      <c r="E21" s="121">
        <v>20</v>
      </c>
      <c r="F21" s="121"/>
      <c r="G21" s="121">
        <v>20</v>
      </c>
    </row>
    <row r="22" spans="1:7" ht="13.5" customHeight="1">
      <c r="A22" s="150">
        <v>10</v>
      </c>
      <c r="B22" s="19" t="s">
        <v>85</v>
      </c>
      <c r="C22" s="18">
        <v>4.5</v>
      </c>
      <c r="D22" s="108" t="s">
        <v>19</v>
      </c>
      <c r="E22" s="121">
        <v>20</v>
      </c>
      <c r="F22" s="121"/>
      <c r="G22" s="121">
        <v>20</v>
      </c>
    </row>
    <row r="23" spans="1:7" ht="13.5" customHeight="1">
      <c r="A23" s="150">
        <v>11</v>
      </c>
      <c r="B23" s="19" t="s">
        <v>156</v>
      </c>
      <c r="C23" s="18">
        <v>4.5</v>
      </c>
      <c r="D23" s="23" t="s">
        <v>1</v>
      </c>
      <c r="E23" s="121">
        <v>20</v>
      </c>
      <c r="F23" s="121"/>
      <c r="G23" s="121">
        <v>20</v>
      </c>
    </row>
    <row r="24" spans="1:7" ht="13.5" customHeight="1">
      <c r="A24" s="150"/>
      <c r="B24" s="19" t="s">
        <v>86</v>
      </c>
      <c r="C24" s="18"/>
      <c r="D24" s="23"/>
      <c r="E24" s="121"/>
      <c r="F24" s="121"/>
      <c r="G24" s="121"/>
    </row>
    <row r="25" spans="1:7" ht="13.5" customHeight="1">
      <c r="A25" s="150"/>
      <c r="B25" s="19" t="s">
        <v>87</v>
      </c>
      <c r="C25" s="18"/>
      <c r="D25" s="108"/>
      <c r="E25" s="121"/>
      <c r="F25" s="121"/>
      <c r="G25" s="121"/>
    </row>
    <row r="26" spans="1:7" ht="13.5" customHeight="1">
      <c r="A26" s="150">
        <v>12</v>
      </c>
      <c r="B26" s="19" t="s">
        <v>159</v>
      </c>
      <c r="C26" s="18">
        <v>2</v>
      </c>
      <c r="D26" s="127" t="s">
        <v>19</v>
      </c>
      <c r="E26" s="126"/>
      <c r="F26" s="126"/>
      <c r="G26" s="126">
        <v>20</v>
      </c>
    </row>
    <row r="27" spans="3:5" ht="13.5" customHeight="1">
      <c r="C27" s="137"/>
      <c r="E27" s="25"/>
    </row>
    <row r="28" spans="2:7" ht="13.5" customHeight="1">
      <c r="B28" s="137" t="s">
        <v>74</v>
      </c>
      <c r="C28" s="155" t="s">
        <v>4</v>
      </c>
      <c r="D28" s="155"/>
      <c r="E28" s="155" t="s">
        <v>6</v>
      </c>
      <c r="F28" s="155" t="s">
        <v>10</v>
      </c>
      <c r="G28" s="155" t="s">
        <v>11</v>
      </c>
    </row>
    <row r="29" spans="1:7" ht="13.5" customHeight="1">
      <c r="A29" s="13">
        <v>1</v>
      </c>
      <c r="B29" s="156" t="s">
        <v>20</v>
      </c>
      <c r="C29" s="108">
        <v>1</v>
      </c>
      <c r="D29" s="108" t="s">
        <v>19</v>
      </c>
      <c r="E29" s="121"/>
      <c r="F29" s="121">
        <v>14</v>
      </c>
      <c r="G29" s="121"/>
    </row>
    <row r="30" spans="1:7" ht="13.5" customHeight="1">
      <c r="A30" s="13">
        <v>2</v>
      </c>
      <c r="B30" s="156" t="s">
        <v>147</v>
      </c>
      <c r="C30" s="108">
        <v>1</v>
      </c>
      <c r="D30" s="108" t="s">
        <v>19</v>
      </c>
      <c r="E30" s="121">
        <v>10</v>
      </c>
      <c r="F30" s="121"/>
      <c r="G30" s="121"/>
    </row>
    <row r="31" spans="1:7" ht="13.5" customHeight="1">
      <c r="A31" s="12">
        <v>3</v>
      </c>
      <c r="B31" s="19" t="s">
        <v>80</v>
      </c>
      <c r="C31" s="23">
        <v>4</v>
      </c>
      <c r="D31" s="23" t="s">
        <v>19</v>
      </c>
      <c r="E31" s="124">
        <v>20</v>
      </c>
      <c r="F31" s="124"/>
      <c r="G31" s="124">
        <v>20</v>
      </c>
    </row>
    <row r="32" spans="1:7" ht="13.5" customHeight="1">
      <c r="A32" s="12">
        <v>4</v>
      </c>
      <c r="B32" s="19" t="s">
        <v>90</v>
      </c>
      <c r="C32" s="18">
        <v>4.5</v>
      </c>
      <c r="D32" s="108" t="s">
        <v>1</v>
      </c>
      <c r="E32" s="26">
        <v>20</v>
      </c>
      <c r="F32" s="26"/>
      <c r="G32" s="26">
        <v>20</v>
      </c>
    </row>
    <row r="33" spans="1:7" ht="13.5" customHeight="1">
      <c r="A33" s="12">
        <v>5</v>
      </c>
      <c r="B33" s="19" t="s">
        <v>157</v>
      </c>
      <c r="C33" s="18">
        <v>5</v>
      </c>
      <c r="D33" s="108" t="s">
        <v>1</v>
      </c>
      <c r="E33" s="121">
        <v>20</v>
      </c>
      <c r="F33" s="121"/>
      <c r="G33" s="121">
        <v>20</v>
      </c>
    </row>
    <row r="34" spans="1:7" ht="13.5" customHeight="1">
      <c r="A34" s="12"/>
      <c r="B34" s="19" t="s">
        <v>91</v>
      </c>
      <c r="C34" s="18"/>
      <c r="D34" s="108"/>
      <c r="E34" s="121"/>
      <c r="F34" s="121"/>
      <c r="G34" s="121"/>
    </row>
    <row r="35" spans="1:7" ht="13.5" customHeight="1">
      <c r="A35" s="13"/>
      <c r="B35" s="19" t="s">
        <v>92</v>
      </c>
      <c r="C35" s="18"/>
      <c r="D35" s="108"/>
      <c r="E35" s="121"/>
      <c r="F35" s="121"/>
      <c r="G35" s="121"/>
    </row>
    <row r="36" spans="1:7" ht="13.5" customHeight="1">
      <c r="A36" s="13"/>
      <c r="B36" s="19" t="s">
        <v>121</v>
      </c>
      <c r="C36" s="18"/>
      <c r="D36" s="108"/>
      <c r="E36" s="121"/>
      <c r="F36" s="121"/>
      <c r="G36" s="121"/>
    </row>
    <row r="37" spans="1:7" ht="13.5" customHeight="1">
      <c r="A37" s="13">
        <v>6</v>
      </c>
      <c r="B37" s="19" t="s">
        <v>93</v>
      </c>
      <c r="C37" s="18">
        <v>4.5</v>
      </c>
      <c r="D37" s="108" t="s">
        <v>1</v>
      </c>
      <c r="E37" s="121">
        <v>20</v>
      </c>
      <c r="F37" s="121"/>
      <c r="G37" s="121">
        <v>20</v>
      </c>
    </row>
    <row r="38" spans="1:7" ht="13.5" customHeight="1">
      <c r="A38" s="12">
        <v>7</v>
      </c>
      <c r="B38" s="19" t="s">
        <v>160</v>
      </c>
      <c r="C38" s="21">
        <v>2</v>
      </c>
      <c r="D38" s="127" t="s">
        <v>19</v>
      </c>
      <c r="E38" s="126"/>
      <c r="F38" s="126"/>
      <c r="G38" s="126">
        <v>20</v>
      </c>
    </row>
    <row r="39" spans="1:7" ht="13.5" customHeight="1">
      <c r="A39" s="12">
        <v>8</v>
      </c>
      <c r="B39" s="19" t="s">
        <v>161</v>
      </c>
      <c r="C39" s="21">
        <v>2</v>
      </c>
      <c r="D39" s="127" t="s">
        <v>19</v>
      </c>
      <c r="E39" s="126">
        <v>20</v>
      </c>
      <c r="F39" s="126"/>
      <c r="G39" s="126"/>
    </row>
    <row r="40" spans="1:7" ht="13.5" customHeight="1">
      <c r="A40" s="12">
        <v>9</v>
      </c>
      <c r="B40" s="157" t="s">
        <v>22</v>
      </c>
      <c r="C40" s="158">
        <v>6</v>
      </c>
      <c r="D40" s="127" t="s">
        <v>19</v>
      </c>
      <c r="E40" s="126"/>
      <c r="F40" s="126"/>
      <c r="G40" s="126"/>
    </row>
    <row r="41" spans="3:5" ht="13.5" customHeight="1">
      <c r="C41" s="137"/>
      <c r="E41" s="25"/>
    </row>
    <row r="42" spans="2:7" ht="13.5" customHeight="1">
      <c r="B42" s="137" t="s">
        <v>75</v>
      </c>
      <c r="C42" s="155" t="s">
        <v>4</v>
      </c>
      <c r="D42" s="155"/>
      <c r="E42" s="155" t="s">
        <v>6</v>
      </c>
      <c r="F42" s="155" t="s">
        <v>10</v>
      </c>
      <c r="G42" s="155" t="s">
        <v>11</v>
      </c>
    </row>
    <row r="43" spans="1:7" ht="13.5" customHeight="1">
      <c r="A43" s="13">
        <v>1</v>
      </c>
      <c r="B43" s="156" t="s">
        <v>151</v>
      </c>
      <c r="C43" s="108">
        <v>2</v>
      </c>
      <c r="D43" s="108" t="s">
        <v>19</v>
      </c>
      <c r="E43" s="121">
        <v>16</v>
      </c>
      <c r="F43" s="121"/>
      <c r="G43" s="121"/>
    </row>
    <row r="44" spans="1:7" ht="13.5" customHeight="1">
      <c r="A44" s="12">
        <v>2</v>
      </c>
      <c r="B44" s="19" t="s">
        <v>81</v>
      </c>
      <c r="C44" s="23">
        <v>4.5</v>
      </c>
      <c r="D44" s="108" t="s">
        <v>19</v>
      </c>
      <c r="E44" s="124">
        <v>20</v>
      </c>
      <c r="F44" s="124"/>
      <c r="G44" s="124">
        <v>20</v>
      </c>
    </row>
    <row r="45" spans="1:7" ht="13.5" customHeight="1">
      <c r="A45" s="13">
        <v>3</v>
      </c>
      <c r="B45" s="19" t="s">
        <v>94</v>
      </c>
      <c r="C45" s="18">
        <v>5</v>
      </c>
      <c r="D45" s="108" t="s">
        <v>1</v>
      </c>
      <c r="E45" s="26">
        <v>20</v>
      </c>
      <c r="F45" s="26"/>
      <c r="G45" s="26">
        <v>20</v>
      </c>
    </row>
    <row r="46" spans="1:7" ht="13.5" customHeight="1">
      <c r="A46" s="12">
        <v>4</v>
      </c>
      <c r="B46" s="19" t="s">
        <v>95</v>
      </c>
      <c r="C46" s="18">
        <v>5</v>
      </c>
      <c r="D46" s="108" t="s">
        <v>1</v>
      </c>
      <c r="E46" s="121">
        <v>20</v>
      </c>
      <c r="F46" s="121"/>
      <c r="G46" s="121">
        <v>20</v>
      </c>
    </row>
    <row r="47" spans="1:7" ht="13.5" customHeight="1">
      <c r="A47" s="12">
        <v>5</v>
      </c>
      <c r="B47" s="19" t="s">
        <v>96</v>
      </c>
      <c r="C47" s="18">
        <v>5</v>
      </c>
      <c r="D47" s="108" t="s">
        <v>1</v>
      </c>
      <c r="E47" s="121">
        <v>20</v>
      </c>
      <c r="F47" s="121"/>
      <c r="G47" s="121">
        <v>20</v>
      </c>
    </row>
    <row r="48" spans="1:7" ht="13.5" customHeight="1">
      <c r="A48" s="12">
        <v>6</v>
      </c>
      <c r="B48" s="19" t="s">
        <v>158</v>
      </c>
      <c r="C48" s="18">
        <v>4.5</v>
      </c>
      <c r="D48" s="108" t="s">
        <v>1</v>
      </c>
      <c r="E48" s="26">
        <v>20</v>
      </c>
      <c r="F48" s="26"/>
      <c r="G48" s="26">
        <v>20</v>
      </c>
    </row>
    <row r="49" spans="1:7" ht="13.5" customHeight="1">
      <c r="A49" s="13"/>
      <c r="B49" s="19" t="s">
        <v>97</v>
      </c>
      <c r="C49" s="18"/>
      <c r="D49" s="108"/>
      <c r="E49" s="26"/>
      <c r="F49" s="26"/>
      <c r="G49" s="26"/>
    </row>
    <row r="50" spans="1:7" ht="13.5" customHeight="1">
      <c r="A50" s="12"/>
      <c r="B50" s="19" t="s">
        <v>98</v>
      </c>
      <c r="C50" s="18"/>
      <c r="D50" s="108"/>
      <c r="E50" s="26"/>
      <c r="F50" s="26"/>
      <c r="G50" s="26"/>
    </row>
    <row r="51" spans="1:7" ht="13.5" customHeight="1">
      <c r="A51" s="13">
        <v>7</v>
      </c>
      <c r="B51" s="19" t="s">
        <v>162</v>
      </c>
      <c r="C51" s="21">
        <v>2</v>
      </c>
      <c r="D51" s="127" t="s">
        <v>19</v>
      </c>
      <c r="E51" s="126"/>
      <c r="F51" s="126"/>
      <c r="G51" s="126">
        <v>20</v>
      </c>
    </row>
    <row r="52" spans="1:7" ht="13.5" customHeight="1">
      <c r="A52" s="13">
        <v>8</v>
      </c>
      <c r="B52" s="19" t="s">
        <v>163</v>
      </c>
      <c r="C52" s="21">
        <v>2</v>
      </c>
      <c r="D52" s="127" t="s">
        <v>19</v>
      </c>
      <c r="E52" s="126">
        <v>20</v>
      </c>
      <c r="F52" s="126"/>
      <c r="G52" s="126"/>
    </row>
    <row r="53" spans="3:5" ht="13.5" customHeight="1">
      <c r="C53" s="137"/>
      <c r="E53" s="25"/>
    </row>
    <row r="54" spans="2:7" ht="13.5" customHeight="1">
      <c r="B54" s="137" t="s">
        <v>76</v>
      </c>
      <c r="C54" s="155" t="s">
        <v>4</v>
      </c>
      <c r="D54" s="155"/>
      <c r="E54" s="155" t="s">
        <v>6</v>
      </c>
      <c r="F54" s="155" t="s">
        <v>10</v>
      </c>
      <c r="G54" s="155" t="s">
        <v>11</v>
      </c>
    </row>
    <row r="55" spans="1:7" ht="13.5" customHeight="1">
      <c r="A55" s="12">
        <v>1</v>
      </c>
      <c r="B55" s="29" t="s">
        <v>154</v>
      </c>
      <c r="C55" s="148">
        <v>0.5</v>
      </c>
      <c r="D55" s="108" t="s">
        <v>18</v>
      </c>
      <c r="E55" s="121">
        <v>4</v>
      </c>
      <c r="F55" s="121"/>
      <c r="G55" s="121"/>
    </row>
    <row r="56" spans="1:7" ht="13.5" customHeight="1">
      <c r="A56" s="12">
        <v>2</v>
      </c>
      <c r="B56" s="19" t="s">
        <v>82</v>
      </c>
      <c r="C56" s="108">
        <v>5</v>
      </c>
      <c r="D56" s="108" t="s">
        <v>1</v>
      </c>
      <c r="E56" s="106">
        <v>20</v>
      </c>
      <c r="F56" s="106"/>
      <c r="G56" s="106">
        <v>20</v>
      </c>
    </row>
    <row r="57" spans="1:7" ht="13.5" customHeight="1">
      <c r="A57" s="12">
        <v>3</v>
      </c>
      <c r="B57" s="19" t="s">
        <v>146</v>
      </c>
      <c r="C57" s="23">
        <v>2.5</v>
      </c>
      <c r="D57" s="23" t="s">
        <v>19</v>
      </c>
      <c r="E57" s="106">
        <v>20</v>
      </c>
      <c r="F57" s="106"/>
      <c r="G57" s="106"/>
    </row>
    <row r="58" spans="1:7" ht="13.5" customHeight="1">
      <c r="A58" s="13">
        <v>4</v>
      </c>
      <c r="B58" s="19" t="s">
        <v>164</v>
      </c>
      <c r="C58" s="21">
        <v>2</v>
      </c>
      <c r="D58" s="127" t="s">
        <v>19</v>
      </c>
      <c r="E58" s="126"/>
      <c r="F58" s="126"/>
      <c r="G58" s="126">
        <v>20</v>
      </c>
    </row>
    <row r="59" spans="1:7" ht="13.5" customHeight="1">
      <c r="A59" s="12">
        <v>5</v>
      </c>
      <c r="B59" s="157" t="s">
        <v>23</v>
      </c>
      <c r="C59" s="158">
        <v>20</v>
      </c>
      <c r="D59" s="127"/>
      <c r="E59" s="126"/>
      <c r="F59" s="126"/>
      <c r="G59" s="126"/>
    </row>
    <row r="60" ht="13.5" customHeight="1"/>
    <row r="61" ht="13.5" customHeight="1">
      <c r="B61" s="278"/>
    </row>
    <row r="62" ht="13.5" customHeight="1"/>
    <row r="63" ht="13.5" customHeight="1"/>
    <row r="64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42" sqref="E42"/>
    </sheetView>
  </sheetViews>
  <sheetFormatPr defaultColWidth="9.140625" defaultRowHeight="15"/>
  <cols>
    <col min="2" max="2" width="35.28125" style="0" bestFit="1" customWidth="1"/>
    <col min="3" max="7" width="7.7109375" style="0" customWidth="1"/>
  </cols>
  <sheetData>
    <row r="1" spans="1:15" ht="13.5" customHeight="1">
      <c r="A1" s="211" t="s">
        <v>115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3.5" customHeight="1">
      <c r="A3" s="25"/>
      <c r="B3" s="207" t="s">
        <v>116</v>
      </c>
      <c r="C3" s="208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ht="13.5" customHeight="1">
      <c r="B4" s="209" t="s">
        <v>122</v>
      </c>
    </row>
    <row r="5" ht="13.5" customHeight="1">
      <c r="B5" s="209" t="s">
        <v>117</v>
      </c>
    </row>
    <row r="6" ht="13.5" customHeight="1">
      <c r="B6" s="209" t="s">
        <v>118</v>
      </c>
    </row>
    <row r="7" ht="13.5" customHeight="1">
      <c r="B7" s="209" t="s">
        <v>119</v>
      </c>
    </row>
    <row r="8" spans="1:5" ht="13.5" customHeight="1">
      <c r="A8" s="101"/>
      <c r="B8" s="154"/>
      <c r="C8" s="137"/>
      <c r="E8" s="25"/>
    </row>
    <row r="9" spans="2:5" ht="13.5" customHeight="1">
      <c r="B9" s="154"/>
      <c r="C9" s="137"/>
      <c r="E9" s="25"/>
    </row>
    <row r="10" spans="2:7" ht="13.5" customHeight="1">
      <c r="B10" s="137" t="s">
        <v>73</v>
      </c>
      <c r="C10" s="205" t="s">
        <v>4</v>
      </c>
      <c r="D10" s="205"/>
      <c r="E10" s="205" t="s">
        <v>6</v>
      </c>
      <c r="F10" s="205" t="s">
        <v>10</v>
      </c>
      <c r="G10" s="205" t="s">
        <v>11</v>
      </c>
    </row>
    <row r="11" spans="1:7" ht="13.5" customHeight="1">
      <c r="A11" s="13">
        <v>1</v>
      </c>
      <c r="B11" s="15" t="s">
        <v>14</v>
      </c>
      <c r="C11" s="108">
        <v>0.25</v>
      </c>
      <c r="D11" s="108" t="s">
        <v>18</v>
      </c>
      <c r="E11" s="121">
        <v>2</v>
      </c>
      <c r="F11" s="121"/>
      <c r="G11" s="121"/>
    </row>
    <row r="12" spans="1:7" ht="13.5" customHeight="1">
      <c r="A12" s="13">
        <v>2</v>
      </c>
      <c r="B12" s="15" t="s">
        <v>15</v>
      </c>
      <c r="C12" s="108">
        <v>0.25</v>
      </c>
      <c r="D12" s="108" t="s">
        <v>18</v>
      </c>
      <c r="E12" s="121">
        <v>2</v>
      </c>
      <c r="F12" s="121"/>
      <c r="G12" s="121"/>
    </row>
    <row r="13" spans="1:7" ht="13.5" customHeight="1">
      <c r="A13" s="13">
        <v>3</v>
      </c>
      <c r="B13" s="15" t="s">
        <v>16</v>
      </c>
      <c r="C13" s="108">
        <v>0.5</v>
      </c>
      <c r="D13" s="108" t="s">
        <v>18</v>
      </c>
      <c r="E13" s="121">
        <v>4</v>
      </c>
      <c r="F13" s="121"/>
      <c r="G13" s="121"/>
    </row>
    <row r="14" spans="1:7" ht="13.5" customHeight="1">
      <c r="A14" s="13">
        <v>4</v>
      </c>
      <c r="B14" s="19" t="s">
        <v>17</v>
      </c>
      <c r="C14" s="108">
        <v>0.5</v>
      </c>
      <c r="D14" s="108" t="s">
        <v>18</v>
      </c>
      <c r="E14" s="121">
        <v>4</v>
      </c>
      <c r="F14" s="121"/>
      <c r="G14" s="121"/>
    </row>
    <row r="15" spans="1:7" ht="13.5" customHeight="1">
      <c r="A15" s="13">
        <v>5</v>
      </c>
      <c r="B15" s="156" t="s">
        <v>150</v>
      </c>
      <c r="C15" s="108">
        <v>2</v>
      </c>
      <c r="D15" s="108" t="s">
        <v>19</v>
      </c>
      <c r="E15" s="121">
        <v>16</v>
      </c>
      <c r="F15" s="121"/>
      <c r="G15" s="121"/>
    </row>
    <row r="16" spans="1:7" ht="13.5" customHeight="1">
      <c r="A16" s="13">
        <v>6</v>
      </c>
      <c r="B16" s="157" t="s">
        <v>112</v>
      </c>
      <c r="C16" s="108">
        <v>2</v>
      </c>
      <c r="D16" s="108" t="s">
        <v>19</v>
      </c>
      <c r="E16" s="121"/>
      <c r="F16" s="121">
        <v>30</v>
      </c>
      <c r="G16" s="121"/>
    </row>
    <row r="17" spans="1:7" ht="13.5" customHeight="1">
      <c r="A17" s="12">
        <v>7</v>
      </c>
      <c r="B17" s="19" t="s">
        <v>78</v>
      </c>
      <c r="C17" s="23">
        <v>4.5</v>
      </c>
      <c r="D17" s="23" t="s">
        <v>1</v>
      </c>
      <c r="E17" s="124">
        <v>20</v>
      </c>
      <c r="F17" s="124"/>
      <c r="G17" s="124">
        <v>20</v>
      </c>
    </row>
    <row r="18" spans="1:7" ht="13.5" customHeight="1">
      <c r="A18" s="12">
        <v>8</v>
      </c>
      <c r="B18" s="19" t="s">
        <v>155</v>
      </c>
      <c r="C18" s="108">
        <v>4.5</v>
      </c>
      <c r="D18" s="108" t="s">
        <v>1</v>
      </c>
      <c r="E18" s="106">
        <v>20</v>
      </c>
      <c r="F18" s="106"/>
      <c r="G18" s="106">
        <v>20</v>
      </c>
    </row>
    <row r="19" spans="1:7" ht="13.5" customHeight="1">
      <c r="A19" s="12"/>
      <c r="B19" s="19" t="s">
        <v>79</v>
      </c>
      <c r="C19" s="108"/>
      <c r="D19" s="108"/>
      <c r="E19" s="106"/>
      <c r="F19" s="106"/>
      <c r="G19" s="106"/>
    </row>
    <row r="20" spans="1:7" ht="13.5" customHeight="1">
      <c r="A20" s="13"/>
      <c r="B20" s="19" t="s">
        <v>113</v>
      </c>
      <c r="C20" s="23"/>
      <c r="D20" s="23"/>
      <c r="E20" s="124"/>
      <c r="F20" s="124"/>
      <c r="G20" s="124"/>
    </row>
    <row r="21" spans="1:7" ht="13.5" customHeight="1">
      <c r="A21" s="12">
        <v>9</v>
      </c>
      <c r="B21" s="19" t="s">
        <v>100</v>
      </c>
      <c r="C21" s="18">
        <v>4.5</v>
      </c>
      <c r="D21" s="108" t="s">
        <v>19</v>
      </c>
      <c r="E21" s="121">
        <v>20</v>
      </c>
      <c r="F21" s="121"/>
      <c r="G21" s="121">
        <v>20</v>
      </c>
    </row>
    <row r="22" spans="1:7" ht="13.5" customHeight="1">
      <c r="A22" s="12">
        <v>10</v>
      </c>
      <c r="B22" s="19" t="s">
        <v>101</v>
      </c>
      <c r="C22" s="18">
        <v>4.5</v>
      </c>
      <c r="D22" s="108" t="s">
        <v>1</v>
      </c>
      <c r="E22" s="121">
        <v>20</v>
      </c>
      <c r="F22" s="121"/>
      <c r="G22" s="121">
        <v>20</v>
      </c>
    </row>
    <row r="23" spans="1:7" ht="13.5" customHeight="1">
      <c r="A23" s="12">
        <v>11</v>
      </c>
      <c r="B23" s="19" t="s">
        <v>102</v>
      </c>
      <c r="C23" s="18">
        <v>4.5</v>
      </c>
      <c r="D23" s="23" t="s">
        <v>1</v>
      </c>
      <c r="E23" s="121">
        <v>20</v>
      </c>
      <c r="F23" s="121"/>
      <c r="G23" s="121">
        <v>20</v>
      </c>
    </row>
    <row r="24" spans="1:7" ht="13.5" customHeight="1">
      <c r="A24" s="12">
        <v>12</v>
      </c>
      <c r="B24" s="19" t="s">
        <v>159</v>
      </c>
      <c r="C24" s="18">
        <v>2</v>
      </c>
      <c r="D24" s="127" t="s">
        <v>19</v>
      </c>
      <c r="E24" s="126"/>
      <c r="F24" s="126"/>
      <c r="G24" s="126">
        <v>20</v>
      </c>
    </row>
    <row r="25" spans="3:5" ht="13.5" customHeight="1">
      <c r="C25" s="137"/>
      <c r="E25" s="25"/>
    </row>
    <row r="26" spans="2:7" ht="13.5" customHeight="1">
      <c r="B26" s="137" t="s">
        <v>74</v>
      </c>
      <c r="C26" s="155" t="s">
        <v>4</v>
      </c>
      <c r="D26" s="155"/>
      <c r="E26" s="155" t="s">
        <v>6</v>
      </c>
      <c r="F26" s="155" t="s">
        <v>10</v>
      </c>
      <c r="G26" s="155" t="s">
        <v>11</v>
      </c>
    </row>
    <row r="27" spans="1:7" ht="13.5" customHeight="1">
      <c r="A27" s="13">
        <v>1</v>
      </c>
      <c r="B27" s="156" t="s">
        <v>20</v>
      </c>
      <c r="C27" s="108">
        <v>1</v>
      </c>
      <c r="D27" s="108" t="s">
        <v>19</v>
      </c>
      <c r="E27" s="121"/>
      <c r="F27" s="121">
        <v>14</v>
      </c>
      <c r="G27" s="121"/>
    </row>
    <row r="28" spans="1:7" ht="13.5" customHeight="1">
      <c r="A28" s="13">
        <v>2</v>
      </c>
      <c r="B28" s="156" t="s">
        <v>147</v>
      </c>
      <c r="C28" s="108">
        <v>1</v>
      </c>
      <c r="D28" s="108" t="s">
        <v>19</v>
      </c>
      <c r="E28" s="121">
        <v>10</v>
      </c>
      <c r="F28" s="121"/>
      <c r="G28" s="121"/>
    </row>
    <row r="29" spans="1:7" ht="13.5" customHeight="1">
      <c r="A29" s="12">
        <v>2</v>
      </c>
      <c r="B29" s="19" t="s">
        <v>80</v>
      </c>
      <c r="C29" s="23">
        <v>4</v>
      </c>
      <c r="D29" s="23" t="s">
        <v>19</v>
      </c>
      <c r="E29" s="124">
        <v>20</v>
      </c>
      <c r="F29" s="124"/>
      <c r="G29" s="124">
        <v>20</v>
      </c>
    </row>
    <row r="30" spans="1:7" ht="13.5" customHeight="1">
      <c r="A30" s="12">
        <v>3</v>
      </c>
      <c r="B30" s="19" t="s">
        <v>103</v>
      </c>
      <c r="C30" s="18">
        <v>4.5</v>
      </c>
      <c r="D30" s="108" t="s">
        <v>1</v>
      </c>
      <c r="E30" s="121">
        <v>20</v>
      </c>
      <c r="F30" s="121"/>
      <c r="G30" s="121">
        <v>20</v>
      </c>
    </row>
    <row r="31" spans="1:7" ht="13.5" customHeight="1">
      <c r="A31" s="12">
        <v>4</v>
      </c>
      <c r="B31" s="19" t="s">
        <v>156</v>
      </c>
      <c r="C31" s="18">
        <v>5</v>
      </c>
      <c r="D31" s="108" t="s">
        <v>1</v>
      </c>
      <c r="E31" s="26">
        <v>20</v>
      </c>
      <c r="F31" s="26"/>
      <c r="G31" s="26">
        <v>20</v>
      </c>
    </row>
    <row r="32" spans="1:7" ht="13.5" customHeight="1">
      <c r="A32" s="12"/>
      <c r="B32" s="19" t="s">
        <v>91</v>
      </c>
      <c r="C32" s="18"/>
      <c r="D32" s="108"/>
      <c r="E32" s="26"/>
      <c r="F32" s="26"/>
      <c r="G32" s="26"/>
    </row>
    <row r="33" spans="1:7" ht="13.5" customHeight="1">
      <c r="A33" s="13"/>
      <c r="B33" s="19" t="s">
        <v>104</v>
      </c>
      <c r="C33" s="18"/>
      <c r="D33" s="108"/>
      <c r="E33" s="121"/>
      <c r="F33" s="121"/>
      <c r="G33" s="121"/>
    </row>
    <row r="34" spans="1:7" ht="13.5" customHeight="1">
      <c r="A34" s="13"/>
      <c r="B34" s="19" t="s">
        <v>121</v>
      </c>
      <c r="C34" s="18"/>
      <c r="D34" s="108"/>
      <c r="E34" s="121"/>
      <c r="F34" s="121"/>
      <c r="G34" s="121"/>
    </row>
    <row r="35" spans="1:7" ht="13.5" customHeight="1">
      <c r="A35" s="13">
        <v>5</v>
      </c>
      <c r="B35" s="19" t="s">
        <v>105</v>
      </c>
      <c r="C35" s="18">
        <v>4.5</v>
      </c>
      <c r="D35" s="108" t="s">
        <v>1</v>
      </c>
      <c r="E35" s="121">
        <v>20</v>
      </c>
      <c r="F35" s="121"/>
      <c r="G35" s="121">
        <v>20</v>
      </c>
    </row>
    <row r="36" spans="1:8" ht="13.5" customHeight="1">
      <c r="A36" s="12">
        <v>6</v>
      </c>
      <c r="B36" s="19" t="s">
        <v>160</v>
      </c>
      <c r="C36" s="21">
        <v>2</v>
      </c>
      <c r="D36" s="127" t="s">
        <v>19</v>
      </c>
      <c r="E36" s="126"/>
      <c r="F36" s="126"/>
      <c r="G36" s="126">
        <v>20</v>
      </c>
      <c r="H36" s="159"/>
    </row>
    <row r="37" spans="1:8" ht="13.5" customHeight="1">
      <c r="A37" s="12">
        <v>7</v>
      </c>
      <c r="B37" s="19" t="s">
        <v>161</v>
      </c>
      <c r="C37" s="21">
        <v>2</v>
      </c>
      <c r="D37" s="127" t="s">
        <v>19</v>
      </c>
      <c r="E37" s="126">
        <v>20</v>
      </c>
      <c r="F37" s="126"/>
      <c r="G37" s="126"/>
      <c r="H37" s="160"/>
    </row>
    <row r="38" spans="1:8" ht="13.5" customHeight="1">
      <c r="A38" s="12">
        <v>8</v>
      </c>
      <c r="B38" s="157" t="s">
        <v>22</v>
      </c>
      <c r="C38" s="158">
        <v>6</v>
      </c>
      <c r="D38" s="127" t="s">
        <v>19</v>
      </c>
      <c r="E38" s="126"/>
      <c r="F38" s="126"/>
      <c r="G38" s="126"/>
      <c r="H38" s="161"/>
    </row>
    <row r="39" spans="3:8" ht="13.5" customHeight="1">
      <c r="C39" s="137"/>
      <c r="E39" s="25"/>
      <c r="H39" s="161"/>
    </row>
    <row r="40" spans="2:8" ht="13.5" customHeight="1">
      <c r="B40" s="137" t="s">
        <v>75</v>
      </c>
      <c r="C40" s="155" t="s">
        <v>4</v>
      </c>
      <c r="D40" s="155"/>
      <c r="E40" s="155" t="s">
        <v>6</v>
      </c>
      <c r="F40" s="155" t="s">
        <v>10</v>
      </c>
      <c r="G40" s="155" t="s">
        <v>11</v>
      </c>
      <c r="H40" s="162"/>
    </row>
    <row r="41" spans="1:8" ht="13.5" customHeight="1">
      <c r="A41" s="13">
        <v>1</v>
      </c>
      <c r="B41" s="156" t="s">
        <v>151</v>
      </c>
      <c r="C41" s="108">
        <v>2</v>
      </c>
      <c r="D41" s="108" t="s">
        <v>19</v>
      </c>
      <c r="E41" s="121">
        <v>16</v>
      </c>
      <c r="F41" s="121"/>
      <c r="G41" s="121"/>
      <c r="H41" s="37"/>
    </row>
    <row r="42" spans="1:8" ht="13.5" customHeight="1">
      <c r="A42" s="12">
        <v>2</v>
      </c>
      <c r="B42" s="19" t="s">
        <v>81</v>
      </c>
      <c r="C42" s="23">
        <v>4.5</v>
      </c>
      <c r="D42" s="108" t="s">
        <v>19</v>
      </c>
      <c r="E42" s="124">
        <v>20</v>
      </c>
      <c r="F42" s="124"/>
      <c r="G42" s="124">
        <v>20</v>
      </c>
      <c r="H42" s="160"/>
    </row>
    <row r="43" spans="1:8" ht="13.5" customHeight="1">
      <c r="A43" s="13">
        <v>3</v>
      </c>
      <c r="B43" s="19" t="s">
        <v>106</v>
      </c>
      <c r="C43" s="18">
        <v>5</v>
      </c>
      <c r="D43" s="108" t="s">
        <v>1</v>
      </c>
      <c r="E43" s="121">
        <v>20</v>
      </c>
      <c r="F43" s="121"/>
      <c r="G43" s="121">
        <v>20</v>
      </c>
      <c r="H43" s="160"/>
    </row>
    <row r="44" spans="1:8" ht="13.5" customHeight="1">
      <c r="A44" s="13">
        <v>4</v>
      </c>
      <c r="B44" s="19" t="s">
        <v>157</v>
      </c>
      <c r="C44" s="18">
        <v>4.5</v>
      </c>
      <c r="D44" s="108" t="s">
        <v>1</v>
      </c>
      <c r="E44" s="26">
        <v>20</v>
      </c>
      <c r="F44" s="26"/>
      <c r="G44" s="26">
        <v>20</v>
      </c>
      <c r="H44" s="160"/>
    </row>
    <row r="45" spans="1:8" ht="13.5" customHeight="1">
      <c r="A45" s="12"/>
      <c r="B45" s="19" t="s">
        <v>107</v>
      </c>
      <c r="C45" s="18"/>
      <c r="D45" s="108"/>
      <c r="E45" s="26"/>
      <c r="F45" s="26"/>
      <c r="G45" s="26"/>
      <c r="H45" s="160"/>
    </row>
    <row r="46" spans="1:7" ht="13.5" customHeight="1">
      <c r="A46" s="12"/>
      <c r="B46" s="19" t="s">
        <v>108</v>
      </c>
      <c r="C46" s="18"/>
      <c r="D46" s="108"/>
      <c r="E46" s="121"/>
      <c r="F46" s="121"/>
      <c r="G46" s="121"/>
    </row>
    <row r="47" spans="1:7" ht="13.5" customHeight="1">
      <c r="A47" s="13">
        <v>5</v>
      </c>
      <c r="B47" s="19" t="s">
        <v>109</v>
      </c>
      <c r="C47" s="18">
        <v>5</v>
      </c>
      <c r="D47" s="108" t="s">
        <v>1</v>
      </c>
      <c r="E47" s="121">
        <v>20</v>
      </c>
      <c r="F47" s="121"/>
      <c r="G47" s="121">
        <v>20</v>
      </c>
    </row>
    <row r="48" spans="1:7" ht="13.5" customHeight="1">
      <c r="A48" s="13">
        <v>6</v>
      </c>
      <c r="B48" s="19" t="s">
        <v>158</v>
      </c>
      <c r="C48" s="18">
        <v>5</v>
      </c>
      <c r="D48" s="108" t="s">
        <v>1</v>
      </c>
      <c r="E48" s="26">
        <v>20</v>
      </c>
      <c r="F48" s="26"/>
      <c r="G48" s="26">
        <v>20</v>
      </c>
    </row>
    <row r="49" spans="1:7" ht="13.5" customHeight="1">
      <c r="A49" s="12"/>
      <c r="B49" s="19" t="s">
        <v>110</v>
      </c>
      <c r="C49" s="18"/>
      <c r="D49" s="108"/>
      <c r="E49" s="26"/>
      <c r="F49" s="26"/>
      <c r="G49" s="26"/>
    </row>
    <row r="50" spans="1:7" ht="13.5" customHeight="1">
      <c r="A50" s="12"/>
      <c r="B50" s="19" t="s">
        <v>111</v>
      </c>
      <c r="C50" s="18"/>
      <c r="D50" s="108"/>
      <c r="E50" s="26"/>
      <c r="F50" s="26"/>
      <c r="G50" s="26"/>
    </row>
    <row r="51" spans="1:7" ht="13.5" customHeight="1">
      <c r="A51" s="13">
        <v>7</v>
      </c>
      <c r="B51" s="19" t="s">
        <v>162</v>
      </c>
      <c r="C51" s="21">
        <v>2</v>
      </c>
      <c r="D51" s="127" t="s">
        <v>19</v>
      </c>
      <c r="E51" s="126"/>
      <c r="F51" s="126"/>
      <c r="G51" s="126">
        <v>20</v>
      </c>
    </row>
    <row r="52" spans="1:7" ht="13.5" customHeight="1">
      <c r="A52" s="13">
        <v>8</v>
      </c>
      <c r="B52" s="19" t="s">
        <v>165</v>
      </c>
      <c r="C52" s="21">
        <v>2</v>
      </c>
      <c r="D52" s="127" t="s">
        <v>19</v>
      </c>
      <c r="E52" s="126">
        <v>20</v>
      </c>
      <c r="F52" s="126"/>
      <c r="G52" s="126"/>
    </row>
    <row r="53" spans="3:5" ht="13.5" customHeight="1">
      <c r="C53" s="137"/>
      <c r="E53" s="25"/>
    </row>
    <row r="54" spans="2:7" ht="13.5" customHeight="1">
      <c r="B54" s="137" t="s">
        <v>76</v>
      </c>
      <c r="C54" s="155" t="s">
        <v>4</v>
      </c>
      <c r="D54" s="155"/>
      <c r="E54" s="155" t="s">
        <v>6</v>
      </c>
      <c r="F54" s="155" t="s">
        <v>10</v>
      </c>
      <c r="G54" s="155" t="s">
        <v>11</v>
      </c>
    </row>
    <row r="55" spans="1:7" ht="13.5" customHeight="1">
      <c r="A55" s="12">
        <v>1</v>
      </c>
      <c r="B55" s="29" t="s">
        <v>154</v>
      </c>
      <c r="C55" s="148">
        <v>0.5</v>
      </c>
      <c r="D55" s="108" t="s">
        <v>18</v>
      </c>
      <c r="E55" s="121">
        <v>4</v>
      </c>
      <c r="F55" s="121"/>
      <c r="G55" s="121"/>
    </row>
    <row r="56" spans="1:7" ht="13.5" customHeight="1">
      <c r="A56" s="12">
        <v>2</v>
      </c>
      <c r="B56" s="19" t="s">
        <v>82</v>
      </c>
      <c r="C56" s="108">
        <v>5</v>
      </c>
      <c r="D56" s="108" t="s">
        <v>1</v>
      </c>
      <c r="E56" s="106">
        <v>20</v>
      </c>
      <c r="F56" s="106"/>
      <c r="G56" s="106">
        <v>20</v>
      </c>
    </row>
    <row r="57" spans="1:7" ht="13.5" customHeight="1">
      <c r="A57" s="12">
        <v>3</v>
      </c>
      <c r="B57" s="19" t="s">
        <v>146</v>
      </c>
      <c r="C57" s="23">
        <v>2.5</v>
      </c>
      <c r="D57" s="23" t="s">
        <v>19</v>
      </c>
      <c r="E57" s="106">
        <v>20</v>
      </c>
      <c r="F57" s="106"/>
      <c r="G57" s="106"/>
    </row>
    <row r="58" spans="1:7" ht="13.5" customHeight="1">
      <c r="A58" s="13">
        <v>4</v>
      </c>
      <c r="B58" s="19" t="s">
        <v>164</v>
      </c>
      <c r="C58" s="21">
        <v>2</v>
      </c>
      <c r="D58" s="127" t="s">
        <v>19</v>
      </c>
      <c r="E58" s="126"/>
      <c r="F58" s="126"/>
      <c r="G58" s="126">
        <v>20</v>
      </c>
    </row>
    <row r="59" spans="1:7" ht="13.5" customHeight="1">
      <c r="A59" s="12">
        <v>5</v>
      </c>
      <c r="B59" s="157" t="s">
        <v>23</v>
      </c>
      <c r="C59" s="158">
        <v>20</v>
      </c>
      <c r="D59" s="127"/>
      <c r="E59" s="126"/>
      <c r="F59" s="126"/>
      <c r="G59" s="126"/>
    </row>
    <row r="60" ht="13.5" customHeight="1"/>
    <row r="61" ht="15">
      <c r="B61" s="2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2015-09-04T06:39:47Z</cp:lastPrinted>
  <dcterms:created xsi:type="dcterms:W3CDTF">2015-01-09T09:49:22Z</dcterms:created>
  <dcterms:modified xsi:type="dcterms:W3CDTF">2015-09-09T06:45:32Z</dcterms:modified>
  <cp:category/>
  <cp:version/>
  <cp:contentType/>
  <cp:contentStatus/>
</cp:coreProperties>
</file>