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5480" windowHeight="11220"/>
  </bookViews>
  <sheets>
    <sheet name="Mat_stos_I_stopień_stac" sheetId="17" r:id="rId1"/>
    <sheet name="Mat_naucz_I_stop_stac" sheetId="18" r:id="rId2"/>
    <sheet name="Moduł_naucz_infI_stop_stac" sheetId="19" r:id="rId3"/>
  </sheets>
  <definedNames>
    <definedName name="_xlnm.Print_Area" localSheetId="1">Mat_naucz_I_stop_stac!$A$1:$O$381</definedName>
    <definedName name="_xlnm.Print_Area" localSheetId="0">Mat_stos_I_stopień_stac!$A$1:$O$378</definedName>
    <definedName name="_xlnm.Print_Area" localSheetId="2">Moduł_naucz_infI_stop_stac!$A$1:$O$44</definedName>
  </definedNames>
  <calcPr calcId="145621"/>
</workbook>
</file>

<file path=xl/calcChain.xml><?xml version="1.0" encoding="utf-8"?>
<calcChain xmlns="http://schemas.openxmlformats.org/spreadsheetml/2006/main">
  <c r="O380" i="18" l="1"/>
  <c r="N380" i="18"/>
  <c r="M380" i="18"/>
  <c r="L380" i="18"/>
  <c r="K380" i="18"/>
  <c r="G380" i="18"/>
  <c r="F380" i="18"/>
  <c r="E380" i="18"/>
  <c r="D380" i="18"/>
  <c r="J378" i="18"/>
  <c r="O377" i="18"/>
  <c r="N377" i="18"/>
  <c r="M377" i="18"/>
  <c r="L377" i="18"/>
  <c r="K377" i="18"/>
  <c r="G377" i="18"/>
  <c r="F377" i="18"/>
  <c r="E377" i="18"/>
  <c r="D377" i="18"/>
  <c r="J376" i="18"/>
  <c r="J375" i="18"/>
  <c r="O373" i="18"/>
  <c r="N373" i="18"/>
  <c r="M373" i="18"/>
  <c r="L373" i="18"/>
  <c r="K373" i="18"/>
  <c r="G373" i="18"/>
  <c r="F373" i="18"/>
  <c r="E373" i="18"/>
  <c r="D373" i="18"/>
  <c r="J372" i="18"/>
  <c r="J371" i="18"/>
  <c r="J370" i="18"/>
  <c r="J369" i="18"/>
  <c r="O367" i="18"/>
  <c r="N367" i="18"/>
  <c r="M367" i="18"/>
  <c r="L367" i="18"/>
  <c r="K367" i="18"/>
  <c r="G367" i="18"/>
  <c r="F367" i="18"/>
  <c r="E367" i="18"/>
  <c r="D367" i="18"/>
  <c r="J366" i="18"/>
  <c r="O343" i="18"/>
  <c r="N343" i="18"/>
  <c r="M343" i="18"/>
  <c r="L343" i="18"/>
  <c r="K343" i="18"/>
  <c r="G343" i="18"/>
  <c r="F343" i="18"/>
  <c r="E343" i="18"/>
  <c r="D343" i="18"/>
  <c r="O341" i="18"/>
  <c r="N341" i="18"/>
  <c r="M341" i="18"/>
  <c r="L341" i="18"/>
  <c r="K341" i="18"/>
  <c r="G341" i="18"/>
  <c r="F341" i="18"/>
  <c r="E341" i="18"/>
  <c r="D341" i="18"/>
  <c r="J340" i="18"/>
  <c r="J339" i="18"/>
  <c r="O337" i="18"/>
  <c r="N337" i="18"/>
  <c r="M337" i="18"/>
  <c r="L337" i="18"/>
  <c r="K337" i="18"/>
  <c r="G337" i="18"/>
  <c r="F337" i="18"/>
  <c r="E337" i="18"/>
  <c r="D337" i="18"/>
  <c r="J336" i="18"/>
  <c r="J335" i="18"/>
  <c r="O333" i="18"/>
  <c r="N333" i="18"/>
  <c r="M333" i="18"/>
  <c r="L333" i="18"/>
  <c r="K333" i="18"/>
  <c r="G333" i="18"/>
  <c r="F333" i="18"/>
  <c r="E333" i="18"/>
  <c r="D333" i="18"/>
  <c r="J332" i="18"/>
  <c r="J331" i="18"/>
  <c r="O309" i="18"/>
  <c r="N309" i="18"/>
  <c r="M309" i="18"/>
  <c r="L309" i="18"/>
  <c r="K309" i="18"/>
  <c r="G309" i="18"/>
  <c r="F309" i="18"/>
  <c r="E309" i="18"/>
  <c r="D309" i="18"/>
  <c r="J307" i="18"/>
  <c r="O306" i="18"/>
  <c r="N306" i="18"/>
  <c r="M306" i="18"/>
  <c r="L306" i="18"/>
  <c r="K306" i="18"/>
  <c r="G306" i="18"/>
  <c r="F306" i="18"/>
  <c r="E306" i="18"/>
  <c r="D306" i="18"/>
  <c r="J305" i="18"/>
  <c r="J304" i="18"/>
  <c r="O302" i="18"/>
  <c r="N302" i="18"/>
  <c r="M302" i="18"/>
  <c r="L302" i="18"/>
  <c r="K302" i="18"/>
  <c r="G302" i="18"/>
  <c r="F302" i="18"/>
  <c r="E302" i="18"/>
  <c r="D302" i="18"/>
  <c r="J301" i="18"/>
  <c r="J300" i="18"/>
  <c r="J299" i="18"/>
  <c r="J298" i="18"/>
  <c r="O296" i="18"/>
  <c r="N296" i="18"/>
  <c r="M296" i="18"/>
  <c r="L296" i="18"/>
  <c r="K296" i="18"/>
  <c r="G296" i="18"/>
  <c r="E296" i="18"/>
  <c r="D296" i="18"/>
  <c r="J295" i="18"/>
  <c r="O273" i="18"/>
  <c r="N273" i="18"/>
  <c r="M273" i="18"/>
  <c r="L273" i="18"/>
  <c r="K273" i="18"/>
  <c r="G273" i="18"/>
  <c r="F273" i="18"/>
  <c r="E273" i="18"/>
  <c r="D273" i="18"/>
  <c r="O271" i="18"/>
  <c r="N271" i="18"/>
  <c r="M271" i="18"/>
  <c r="L271" i="18"/>
  <c r="K271" i="18"/>
  <c r="G271" i="18"/>
  <c r="F271" i="18"/>
  <c r="E271" i="18"/>
  <c r="D271" i="18"/>
  <c r="J270" i="18"/>
  <c r="J269" i="18"/>
  <c r="J268" i="18"/>
  <c r="J267" i="18"/>
  <c r="O265" i="18"/>
  <c r="N265" i="18"/>
  <c r="M265" i="18"/>
  <c r="L265" i="18"/>
  <c r="K265" i="18"/>
  <c r="G265" i="18"/>
  <c r="F265" i="18"/>
  <c r="E265" i="18"/>
  <c r="D265" i="18"/>
  <c r="J264" i="18"/>
  <c r="J263" i="18"/>
  <c r="J262" i="18"/>
  <c r="J261" i="18"/>
  <c r="O259" i="18"/>
  <c r="N259" i="18"/>
  <c r="M259" i="18"/>
  <c r="L259" i="18"/>
  <c r="K259" i="18"/>
  <c r="G259" i="18"/>
  <c r="E259" i="18"/>
  <c r="D259" i="18"/>
  <c r="J258" i="18"/>
  <c r="F259" i="18"/>
  <c r="O236" i="18"/>
  <c r="N236" i="18"/>
  <c r="M236" i="18"/>
  <c r="L236" i="18"/>
  <c r="K236" i="18"/>
  <c r="G236" i="18"/>
  <c r="F236" i="18"/>
  <c r="E236" i="18"/>
  <c r="D236" i="18"/>
  <c r="O234" i="18"/>
  <c r="N234" i="18"/>
  <c r="M234" i="18"/>
  <c r="L234" i="18"/>
  <c r="K234" i="18"/>
  <c r="G234" i="18"/>
  <c r="F234" i="18"/>
  <c r="E234" i="18"/>
  <c r="D234" i="18"/>
  <c r="J233" i="18"/>
  <c r="J232" i="18"/>
  <c r="J231" i="18"/>
  <c r="O229" i="18"/>
  <c r="N229" i="18"/>
  <c r="M229" i="18"/>
  <c r="L229" i="18"/>
  <c r="K229" i="18"/>
  <c r="G229" i="18"/>
  <c r="F229" i="18"/>
  <c r="E229" i="18"/>
  <c r="D229" i="18"/>
  <c r="J228" i="18"/>
  <c r="J227" i="18"/>
  <c r="J226" i="18"/>
  <c r="J225" i="18"/>
  <c r="O223" i="18"/>
  <c r="N223" i="18"/>
  <c r="M223" i="18"/>
  <c r="L223" i="18"/>
  <c r="K223" i="18"/>
  <c r="G223" i="18"/>
  <c r="E223" i="18"/>
  <c r="D223" i="18"/>
  <c r="J222" i="18"/>
  <c r="J221" i="18"/>
  <c r="O200" i="18"/>
  <c r="N200" i="18"/>
  <c r="M200" i="18"/>
  <c r="L200" i="18"/>
  <c r="K200" i="18"/>
  <c r="G200" i="18"/>
  <c r="E200" i="18"/>
  <c r="D200" i="18"/>
  <c r="O198" i="18"/>
  <c r="N198" i="18"/>
  <c r="M198" i="18"/>
  <c r="L198" i="18"/>
  <c r="K198" i="18"/>
  <c r="G198" i="18"/>
  <c r="F198" i="18"/>
  <c r="E198" i="18"/>
  <c r="D198" i="18"/>
  <c r="J197" i="18"/>
  <c r="J196" i="18"/>
  <c r="O194" i="18"/>
  <c r="N194" i="18"/>
  <c r="M194" i="18"/>
  <c r="L194" i="18"/>
  <c r="K194" i="18"/>
  <c r="G194" i="18"/>
  <c r="F194" i="18"/>
  <c r="E194" i="18"/>
  <c r="D194" i="18"/>
  <c r="J193" i="18"/>
  <c r="J192" i="18"/>
  <c r="J191" i="18"/>
  <c r="J190" i="18"/>
  <c r="O188" i="18"/>
  <c r="N188" i="18"/>
  <c r="M188" i="18"/>
  <c r="L188" i="18"/>
  <c r="K188" i="18"/>
  <c r="G188" i="18"/>
  <c r="F188" i="18"/>
  <c r="E188" i="18"/>
  <c r="D188" i="18"/>
  <c r="J187" i="18"/>
  <c r="J188" i="18" s="1"/>
  <c r="O185" i="18"/>
  <c r="N185" i="18"/>
  <c r="M185" i="18"/>
  <c r="L185" i="18"/>
  <c r="K185" i="18"/>
  <c r="G185" i="18"/>
  <c r="E185" i="18"/>
  <c r="D185" i="18"/>
  <c r="J184" i="18"/>
  <c r="J183" i="18"/>
  <c r="J182" i="18"/>
  <c r="J181" i="18"/>
  <c r="J180" i="18"/>
  <c r="J179" i="18"/>
  <c r="F179" i="18"/>
  <c r="F185" i="18" s="1"/>
  <c r="O378" i="17"/>
  <c r="N378" i="17"/>
  <c r="M378" i="17"/>
  <c r="L378" i="17"/>
  <c r="K378" i="17"/>
  <c r="G378" i="17"/>
  <c r="F378" i="17"/>
  <c r="E378" i="17"/>
  <c r="D378" i="17"/>
  <c r="J376" i="17"/>
  <c r="J375" i="17"/>
  <c r="O374" i="17"/>
  <c r="N374" i="17"/>
  <c r="M374" i="17"/>
  <c r="L374" i="17"/>
  <c r="K374" i="17"/>
  <c r="G374" i="17"/>
  <c r="F374" i="17"/>
  <c r="E374" i="17"/>
  <c r="D374" i="17"/>
  <c r="J373" i="17"/>
  <c r="J372" i="17"/>
  <c r="O370" i="17"/>
  <c r="N370" i="17"/>
  <c r="M370" i="17"/>
  <c r="L370" i="17"/>
  <c r="K370" i="17"/>
  <c r="G370" i="17"/>
  <c r="F370" i="17"/>
  <c r="E370" i="17"/>
  <c r="D370" i="17"/>
  <c r="J368" i="17"/>
  <c r="O366" i="17"/>
  <c r="N366" i="17"/>
  <c r="M366" i="17"/>
  <c r="L366" i="17"/>
  <c r="K366" i="17"/>
  <c r="G366" i="17"/>
  <c r="F366" i="17"/>
  <c r="E366" i="17"/>
  <c r="D366" i="17"/>
  <c r="J365" i="17"/>
  <c r="O342" i="17"/>
  <c r="N342" i="17"/>
  <c r="M342" i="17"/>
  <c r="L342" i="17"/>
  <c r="K342" i="17"/>
  <c r="G342" i="17"/>
  <c r="F342" i="17"/>
  <c r="E342" i="17"/>
  <c r="D342" i="17"/>
  <c r="O340" i="17"/>
  <c r="N340" i="17"/>
  <c r="M340" i="17"/>
  <c r="L340" i="17"/>
  <c r="K340" i="17"/>
  <c r="G340" i="17"/>
  <c r="F340" i="17"/>
  <c r="E340" i="17"/>
  <c r="D340" i="17"/>
  <c r="J339" i="17"/>
  <c r="J338" i="17"/>
  <c r="O336" i="17"/>
  <c r="N336" i="17"/>
  <c r="M336" i="17"/>
  <c r="L336" i="17"/>
  <c r="K336" i="17"/>
  <c r="G336" i="17"/>
  <c r="F336" i="17"/>
  <c r="E336" i="17"/>
  <c r="D336" i="17"/>
  <c r="J335" i="17"/>
  <c r="J333" i="17"/>
  <c r="O331" i="17"/>
  <c r="N331" i="17"/>
  <c r="M331" i="17"/>
  <c r="L331" i="17"/>
  <c r="K331" i="17"/>
  <c r="G331" i="17"/>
  <c r="F331" i="17"/>
  <c r="E331" i="17"/>
  <c r="D331" i="17"/>
  <c r="J330" i="17"/>
  <c r="J329" i="17"/>
  <c r="O306" i="17"/>
  <c r="N306" i="17"/>
  <c r="M306" i="17"/>
  <c r="L306" i="17"/>
  <c r="K306" i="17"/>
  <c r="G306" i="17"/>
  <c r="F306" i="17"/>
  <c r="E306" i="17"/>
  <c r="D306" i="17"/>
  <c r="O304" i="17"/>
  <c r="N304" i="17"/>
  <c r="M304" i="17"/>
  <c r="L304" i="17"/>
  <c r="K304" i="17"/>
  <c r="G304" i="17"/>
  <c r="F304" i="17"/>
  <c r="E304" i="17"/>
  <c r="D304" i="17"/>
  <c r="J302" i="17"/>
  <c r="J301" i="17"/>
  <c r="O299" i="17"/>
  <c r="N299" i="17"/>
  <c r="M299" i="17"/>
  <c r="L299" i="17"/>
  <c r="K299" i="17"/>
  <c r="G299" i="17"/>
  <c r="F299" i="17"/>
  <c r="E299" i="17"/>
  <c r="D299" i="17"/>
  <c r="J298" i="17"/>
  <c r="J297" i="17"/>
  <c r="J296" i="17"/>
  <c r="J295" i="17"/>
  <c r="O293" i="17"/>
  <c r="N293" i="17"/>
  <c r="M293" i="17"/>
  <c r="L293" i="17"/>
  <c r="K293" i="17"/>
  <c r="G293" i="17"/>
  <c r="E293" i="17"/>
  <c r="D293" i="17"/>
  <c r="J292" i="17"/>
  <c r="O269" i="17"/>
  <c r="N269" i="17"/>
  <c r="M269" i="17"/>
  <c r="L269" i="17"/>
  <c r="K269" i="17"/>
  <c r="G269" i="17"/>
  <c r="F269" i="17"/>
  <c r="E269" i="17"/>
  <c r="D269" i="17"/>
  <c r="O267" i="17"/>
  <c r="N267" i="17"/>
  <c r="M267" i="17"/>
  <c r="L267" i="17"/>
  <c r="K267" i="17"/>
  <c r="G267" i="17"/>
  <c r="F267" i="17"/>
  <c r="E267" i="17"/>
  <c r="D267" i="17"/>
  <c r="J266" i="17"/>
  <c r="O264" i="17"/>
  <c r="N264" i="17"/>
  <c r="M264" i="17"/>
  <c r="L264" i="17"/>
  <c r="K264" i="17"/>
  <c r="G264" i="17"/>
  <c r="F264" i="17"/>
  <c r="E264" i="17"/>
  <c r="D264" i="17"/>
  <c r="J263" i="17"/>
  <c r="J262" i="17"/>
  <c r="J261" i="17"/>
  <c r="J260" i="17"/>
  <c r="O258" i="17"/>
  <c r="N258" i="17"/>
  <c r="M258" i="17"/>
  <c r="L258" i="17"/>
  <c r="K258" i="17"/>
  <c r="G258" i="17"/>
  <c r="E258" i="17"/>
  <c r="D258" i="17"/>
  <c r="J257" i="17"/>
  <c r="O234" i="17"/>
  <c r="N234" i="17"/>
  <c r="M234" i="17"/>
  <c r="L234" i="17"/>
  <c r="K234" i="17"/>
  <c r="G234" i="17"/>
  <c r="F234" i="17"/>
  <c r="E234" i="17"/>
  <c r="D234" i="17"/>
  <c r="O232" i="17"/>
  <c r="N232" i="17"/>
  <c r="M232" i="17"/>
  <c r="L232" i="17"/>
  <c r="K232" i="17"/>
  <c r="G232" i="17"/>
  <c r="F232" i="17"/>
  <c r="E232" i="17"/>
  <c r="D232" i="17"/>
  <c r="J231" i="17"/>
  <c r="O229" i="17"/>
  <c r="N229" i="17"/>
  <c r="M229" i="17"/>
  <c r="L229" i="17"/>
  <c r="K229" i="17"/>
  <c r="G229" i="17"/>
  <c r="F229" i="17"/>
  <c r="E229" i="17"/>
  <c r="D229" i="17"/>
  <c r="J228" i="17"/>
  <c r="J227" i="17"/>
  <c r="J226" i="17"/>
  <c r="J225" i="17"/>
  <c r="O223" i="17"/>
  <c r="N223" i="17"/>
  <c r="M223" i="17"/>
  <c r="L223" i="17"/>
  <c r="K223" i="17"/>
  <c r="G223" i="17"/>
  <c r="E223" i="17"/>
  <c r="D223" i="17"/>
  <c r="J222" i="17"/>
  <c r="J221" i="17"/>
  <c r="J220" i="17"/>
  <c r="O198" i="17"/>
  <c r="N198" i="17"/>
  <c r="M198" i="17"/>
  <c r="L198" i="17"/>
  <c r="K198" i="17"/>
  <c r="G198" i="17"/>
  <c r="E198" i="17"/>
  <c r="D198" i="17"/>
  <c r="O196" i="17"/>
  <c r="N196" i="17"/>
  <c r="M196" i="17"/>
  <c r="L196" i="17"/>
  <c r="K196" i="17"/>
  <c r="G196" i="17"/>
  <c r="F196" i="17"/>
  <c r="E196" i="17"/>
  <c r="D196" i="17"/>
  <c r="J195" i="17"/>
  <c r="O193" i="17"/>
  <c r="N193" i="17"/>
  <c r="M193" i="17"/>
  <c r="L193" i="17"/>
  <c r="K193" i="17"/>
  <c r="G193" i="17"/>
  <c r="F193" i="17"/>
  <c r="E193" i="17"/>
  <c r="D193" i="17"/>
  <c r="J192" i="17"/>
  <c r="J191" i="17"/>
  <c r="J190" i="17"/>
  <c r="O188" i="17"/>
  <c r="N188" i="17"/>
  <c r="M188" i="17"/>
  <c r="L188" i="17"/>
  <c r="K188" i="17"/>
  <c r="G188" i="17"/>
  <c r="F188" i="17"/>
  <c r="E188" i="17"/>
  <c r="D188" i="17"/>
  <c r="J187" i="17"/>
  <c r="J188" i="17" s="1"/>
  <c r="O185" i="17"/>
  <c r="N185" i="17"/>
  <c r="M185" i="17"/>
  <c r="L185" i="17"/>
  <c r="K185" i="17"/>
  <c r="G185" i="17"/>
  <c r="E185" i="17"/>
  <c r="D185" i="17"/>
  <c r="J184" i="17"/>
  <c r="J183" i="17"/>
  <c r="J182" i="17"/>
  <c r="J181" i="17"/>
  <c r="J180" i="17"/>
  <c r="J179" i="17"/>
  <c r="J178" i="17"/>
  <c r="F178" i="17"/>
  <c r="F198" i="17" s="1"/>
  <c r="J236" i="18" l="1"/>
  <c r="J306" i="18"/>
  <c r="J273" i="18"/>
  <c r="F296" i="18"/>
  <c r="J302" i="18"/>
  <c r="J333" i="18"/>
  <c r="J271" i="18"/>
  <c r="J309" i="18"/>
  <c r="J380" i="18"/>
  <c r="J229" i="18"/>
  <c r="J296" i="18"/>
  <c r="J223" i="18"/>
  <c r="J259" i="18"/>
  <c r="J265" i="18"/>
  <c r="J343" i="18"/>
  <c r="J367" i="18"/>
  <c r="J373" i="18"/>
  <c r="J377" i="18"/>
  <c r="J337" i="18"/>
  <c r="J341" i="18"/>
  <c r="F223" i="18"/>
  <c r="J234" i="18"/>
  <c r="F200" i="18"/>
  <c r="J200" i="18"/>
  <c r="J194" i="18"/>
  <c r="J198" i="18"/>
  <c r="J185" i="18"/>
  <c r="F223" i="17"/>
  <c r="J370" i="17"/>
  <c r="F293" i="17"/>
  <c r="J342" i="17"/>
  <c r="J366" i="17"/>
  <c r="J378" i="17"/>
  <c r="J232" i="17"/>
  <c r="J304" i="17"/>
  <c r="J229" i="17"/>
  <c r="J198" i="17"/>
  <c r="J196" i="17"/>
  <c r="J234" i="17"/>
  <c r="J267" i="17"/>
  <c r="J306" i="17"/>
  <c r="J336" i="17"/>
  <c r="J299" i="17"/>
  <c r="F185" i="17"/>
  <c r="J193" i="17"/>
  <c r="J269" i="17"/>
  <c r="F258" i="17"/>
  <c r="J264" i="17"/>
  <c r="J331" i="17"/>
  <c r="J374" i="17"/>
  <c r="J340" i="17"/>
  <c r="J293" i="17"/>
  <c r="J258" i="17"/>
  <c r="J223" i="17"/>
  <c r="J185" i="17"/>
  <c r="K33" i="18"/>
  <c r="L33" i="18"/>
  <c r="M33" i="18"/>
  <c r="N33" i="18"/>
  <c r="O33" i="18"/>
  <c r="K93" i="18" l="1"/>
  <c r="L93" i="18"/>
  <c r="M93" i="18"/>
  <c r="N93" i="18"/>
  <c r="O93" i="18"/>
  <c r="K92" i="18"/>
  <c r="L92" i="18"/>
  <c r="M92" i="18"/>
  <c r="N92" i="18"/>
  <c r="O92" i="18"/>
  <c r="E93" i="18"/>
  <c r="F93" i="18"/>
  <c r="G93" i="18"/>
  <c r="E92" i="18"/>
  <c r="G92" i="18"/>
  <c r="D93" i="18"/>
  <c r="D92" i="18"/>
  <c r="E33" i="18"/>
  <c r="F33" i="18"/>
  <c r="G33" i="18"/>
  <c r="D33" i="18"/>
  <c r="K35" i="19" l="1"/>
  <c r="L35" i="19"/>
  <c r="M35" i="19"/>
  <c r="N35" i="19"/>
  <c r="O35" i="19"/>
  <c r="K34" i="19"/>
  <c r="L34" i="19"/>
  <c r="M34" i="19"/>
  <c r="N34" i="19"/>
  <c r="O34" i="19"/>
  <c r="K33" i="19"/>
  <c r="L33" i="19"/>
  <c r="M33" i="19"/>
  <c r="N33" i="19"/>
  <c r="O33" i="19"/>
  <c r="K32" i="19"/>
  <c r="L32" i="19"/>
  <c r="M32" i="19"/>
  <c r="N32" i="19"/>
  <c r="O32" i="19"/>
  <c r="K31" i="19"/>
  <c r="L31" i="19"/>
  <c r="M31" i="19"/>
  <c r="N31" i="19"/>
  <c r="O31" i="19"/>
  <c r="E35" i="19"/>
  <c r="E40" i="19" s="1"/>
  <c r="F35" i="19"/>
  <c r="F40" i="19" s="1"/>
  <c r="G35" i="19"/>
  <c r="G40" i="19" s="1"/>
  <c r="E34" i="19"/>
  <c r="F34" i="19"/>
  <c r="G34" i="19"/>
  <c r="E33" i="19"/>
  <c r="F33" i="19"/>
  <c r="G33" i="19"/>
  <c r="E32" i="19"/>
  <c r="F32" i="19"/>
  <c r="G32" i="19"/>
  <c r="E31" i="19"/>
  <c r="F31" i="19"/>
  <c r="G31" i="19"/>
  <c r="D35" i="19"/>
  <c r="D40" i="19" s="1"/>
  <c r="D34" i="19"/>
  <c r="D33" i="19"/>
  <c r="D39" i="19" s="1"/>
  <c r="D32" i="19"/>
  <c r="D31" i="19"/>
  <c r="D38" i="19" s="1"/>
  <c r="J29" i="19"/>
  <c r="O28" i="19"/>
  <c r="N28" i="19"/>
  <c r="M28" i="19"/>
  <c r="L28" i="19"/>
  <c r="K28" i="19"/>
  <c r="G28" i="19"/>
  <c r="F28" i="19"/>
  <c r="E28" i="19"/>
  <c r="D28" i="19"/>
  <c r="O26" i="19"/>
  <c r="J27" i="19" s="1"/>
  <c r="N26" i="19"/>
  <c r="M26" i="19"/>
  <c r="L26" i="19"/>
  <c r="K26" i="19"/>
  <c r="G26" i="19"/>
  <c r="F26" i="19"/>
  <c r="E26" i="19"/>
  <c r="D26" i="19"/>
  <c r="J25" i="19"/>
  <c r="P25" i="19" s="1"/>
  <c r="J24" i="19"/>
  <c r="P24" i="19" s="1"/>
  <c r="J23" i="19"/>
  <c r="P23" i="19" s="1"/>
  <c r="J22" i="19"/>
  <c r="P22" i="19" s="1"/>
  <c r="J21" i="19"/>
  <c r="P21" i="19" s="1"/>
  <c r="J20" i="19"/>
  <c r="P20" i="19" s="1"/>
  <c r="J19" i="19"/>
  <c r="J31" i="19" s="1"/>
  <c r="F38" i="19" l="1"/>
  <c r="J33" i="19"/>
  <c r="E38" i="19"/>
  <c r="J34" i="19"/>
  <c r="F39" i="19"/>
  <c r="E39" i="19"/>
  <c r="J35" i="19"/>
  <c r="J32" i="19"/>
  <c r="G39" i="19"/>
  <c r="G38" i="19"/>
  <c r="L39" i="19"/>
  <c r="N40" i="19"/>
  <c r="N39" i="19"/>
  <c r="K38" i="19"/>
  <c r="O38" i="19"/>
  <c r="P29" i="19"/>
  <c r="M39" i="19"/>
  <c r="K39" i="19"/>
  <c r="O39" i="19"/>
  <c r="L38" i="19"/>
  <c r="K40" i="19"/>
  <c r="O40" i="19"/>
  <c r="M38" i="19"/>
  <c r="L40" i="19"/>
  <c r="J28" i="19"/>
  <c r="P19" i="19"/>
  <c r="J26" i="19"/>
  <c r="D27" i="19"/>
  <c r="N38" i="19"/>
  <c r="M40" i="19"/>
  <c r="K94" i="18"/>
  <c r="L94" i="18"/>
  <c r="M94" i="18"/>
  <c r="N94" i="18"/>
  <c r="O94" i="18"/>
  <c r="F94" i="18"/>
  <c r="G94" i="18"/>
  <c r="E94" i="18"/>
  <c r="K97" i="18"/>
  <c r="L97" i="18"/>
  <c r="M97" i="18"/>
  <c r="N97" i="18"/>
  <c r="O97" i="18"/>
  <c r="K96" i="18"/>
  <c r="L96" i="18"/>
  <c r="M96" i="18"/>
  <c r="M101" i="18" s="1"/>
  <c r="N96" i="18"/>
  <c r="O96" i="18"/>
  <c r="K95" i="18"/>
  <c r="L95" i="18"/>
  <c r="M95" i="18"/>
  <c r="N95" i="18"/>
  <c r="O95" i="18"/>
  <c r="E97" i="18"/>
  <c r="F97" i="18"/>
  <c r="G97" i="18"/>
  <c r="E96" i="18"/>
  <c r="F96" i="18"/>
  <c r="G96" i="18"/>
  <c r="E95" i="18"/>
  <c r="F95" i="18"/>
  <c r="G95" i="18"/>
  <c r="D97" i="18"/>
  <c r="D96" i="18"/>
  <c r="D95" i="18"/>
  <c r="D94" i="18"/>
  <c r="J65" i="18"/>
  <c r="P65" i="18" s="1"/>
  <c r="J66" i="18"/>
  <c r="P66" i="18" s="1"/>
  <c r="J67" i="18"/>
  <c r="P67" i="18" s="1"/>
  <c r="J68" i="18"/>
  <c r="P68" i="18" s="1"/>
  <c r="J69" i="18"/>
  <c r="P69" i="18" s="1"/>
  <c r="J70" i="18"/>
  <c r="J71" i="18"/>
  <c r="P71" i="18" s="1"/>
  <c r="J72" i="18"/>
  <c r="P72" i="18" s="1"/>
  <c r="J73" i="18"/>
  <c r="P73" i="18" s="1"/>
  <c r="J74" i="18"/>
  <c r="P74" i="18" s="1"/>
  <c r="J75" i="18"/>
  <c r="P75" i="18" s="1"/>
  <c r="J76" i="18"/>
  <c r="P76" i="18" s="1"/>
  <c r="F156" i="18"/>
  <c r="D156" i="18"/>
  <c r="O140" i="18"/>
  <c r="N140" i="18"/>
  <c r="M140" i="18"/>
  <c r="L140" i="18"/>
  <c r="K140" i="18"/>
  <c r="G140" i="18"/>
  <c r="F140" i="18"/>
  <c r="E140" i="18"/>
  <c r="D140" i="18"/>
  <c r="O139" i="18"/>
  <c r="N139" i="18"/>
  <c r="M139" i="18"/>
  <c r="L139" i="18"/>
  <c r="K139" i="18"/>
  <c r="G139" i="18"/>
  <c r="F139" i="18"/>
  <c r="E139" i="18"/>
  <c r="D139" i="18"/>
  <c r="D155" i="18" s="1"/>
  <c r="H136" i="18"/>
  <c r="O130" i="18"/>
  <c r="N130" i="18"/>
  <c r="M130" i="18"/>
  <c r="L130" i="18"/>
  <c r="K130" i="18"/>
  <c r="J130" i="18"/>
  <c r="G130" i="18"/>
  <c r="F130" i="18"/>
  <c r="E130" i="18"/>
  <c r="O126" i="18"/>
  <c r="N126" i="18"/>
  <c r="M126" i="18"/>
  <c r="L126" i="18"/>
  <c r="K126" i="18"/>
  <c r="G126" i="18"/>
  <c r="F126" i="18"/>
  <c r="E126" i="18"/>
  <c r="D126" i="18"/>
  <c r="J90" i="18"/>
  <c r="J89" i="18"/>
  <c r="O88" i="18"/>
  <c r="O138" i="18" s="1"/>
  <c r="N88" i="18"/>
  <c r="N138" i="18" s="1"/>
  <c r="M88" i="18"/>
  <c r="M138" i="18" s="1"/>
  <c r="L88" i="18"/>
  <c r="L138" i="18" s="1"/>
  <c r="K88" i="18"/>
  <c r="K138" i="18" s="1"/>
  <c r="G88" i="18"/>
  <c r="G138" i="18" s="1"/>
  <c r="F88" i="18"/>
  <c r="F138" i="18" s="1"/>
  <c r="E88" i="18"/>
  <c r="E138" i="18" s="1"/>
  <c r="D88" i="18"/>
  <c r="D138" i="18" s="1"/>
  <c r="O86" i="18"/>
  <c r="J87" i="18" s="1"/>
  <c r="J137" i="18" s="1"/>
  <c r="N86" i="18"/>
  <c r="N136" i="18" s="1"/>
  <c r="M86" i="18"/>
  <c r="M136" i="18" s="1"/>
  <c r="L86" i="18"/>
  <c r="L136" i="18" s="1"/>
  <c r="K86" i="18"/>
  <c r="K136" i="18" s="1"/>
  <c r="G86" i="18"/>
  <c r="G136" i="18" s="1"/>
  <c r="F86" i="18"/>
  <c r="F136" i="18" s="1"/>
  <c r="E86" i="18"/>
  <c r="E136" i="18" s="1"/>
  <c r="D86" i="18"/>
  <c r="D136" i="18" s="1"/>
  <c r="J85" i="18"/>
  <c r="P85" i="18" s="1"/>
  <c r="J84" i="18"/>
  <c r="P84" i="18" s="1"/>
  <c r="J83" i="18"/>
  <c r="P83" i="18" s="1"/>
  <c r="J82" i="18"/>
  <c r="O80" i="18"/>
  <c r="O134" i="18" s="1"/>
  <c r="N80" i="18"/>
  <c r="N134" i="18" s="1"/>
  <c r="M80" i="18"/>
  <c r="M134" i="18" s="1"/>
  <c r="L80" i="18"/>
  <c r="L134" i="18" s="1"/>
  <c r="K80" i="18"/>
  <c r="K134" i="18" s="1"/>
  <c r="G80" i="18"/>
  <c r="G134" i="18" s="1"/>
  <c r="F80" i="18"/>
  <c r="F134" i="18" s="1"/>
  <c r="E80" i="18"/>
  <c r="E134" i="18" s="1"/>
  <c r="D80" i="18"/>
  <c r="D134" i="18" s="1"/>
  <c r="O78" i="18"/>
  <c r="O132" i="18" s="1"/>
  <c r="N78" i="18"/>
  <c r="N132" i="18" s="1"/>
  <c r="M78" i="18"/>
  <c r="M132" i="18" s="1"/>
  <c r="L78" i="18"/>
  <c r="L132" i="18" s="1"/>
  <c r="K78" i="18"/>
  <c r="K132" i="18" s="1"/>
  <c r="G78" i="18"/>
  <c r="G132" i="18" s="1"/>
  <c r="F78" i="18"/>
  <c r="F132" i="18" s="1"/>
  <c r="E78" i="18"/>
  <c r="E132" i="18" s="1"/>
  <c r="D78" i="18"/>
  <c r="D132" i="18" s="1"/>
  <c r="J77" i="18"/>
  <c r="P77" i="18" s="1"/>
  <c r="J64" i="18"/>
  <c r="J63" i="18"/>
  <c r="P63" i="18" s="1"/>
  <c r="J62" i="18"/>
  <c r="D60" i="18"/>
  <c r="D130" i="18" s="1"/>
  <c r="O58" i="18"/>
  <c r="O128" i="18" s="1"/>
  <c r="N58" i="18"/>
  <c r="N128" i="18" s="1"/>
  <c r="M58" i="18"/>
  <c r="M128" i="18" s="1"/>
  <c r="L58" i="18"/>
  <c r="L128" i="18" s="1"/>
  <c r="K58" i="18"/>
  <c r="K128" i="18" s="1"/>
  <c r="G58" i="18"/>
  <c r="D59" i="18" s="1"/>
  <c r="D129" i="18" s="1"/>
  <c r="F58" i="18"/>
  <c r="F128" i="18" s="1"/>
  <c r="E58" i="18"/>
  <c r="E128" i="18" s="1"/>
  <c r="D58" i="18"/>
  <c r="D128" i="18" s="1"/>
  <c r="J57" i="18"/>
  <c r="P57" i="18" s="1"/>
  <c r="J56" i="18"/>
  <c r="P56" i="18" s="1"/>
  <c r="J55" i="18"/>
  <c r="P55" i="18" s="1"/>
  <c r="J54" i="18"/>
  <c r="P54" i="18" s="1"/>
  <c r="J53" i="18"/>
  <c r="P53" i="18" s="1"/>
  <c r="J52" i="18"/>
  <c r="P52" i="18" s="1"/>
  <c r="J51" i="18"/>
  <c r="P51" i="18" s="1"/>
  <c r="J50" i="18"/>
  <c r="P50" i="18" s="1"/>
  <c r="J49" i="18"/>
  <c r="P49" i="18" s="1"/>
  <c r="J48" i="18"/>
  <c r="P48" i="18" s="1"/>
  <c r="J47" i="18"/>
  <c r="P47" i="18" s="1"/>
  <c r="J46" i="18"/>
  <c r="P46" i="18" s="1"/>
  <c r="J45" i="18"/>
  <c r="P45" i="18" s="1"/>
  <c r="J44" i="18"/>
  <c r="P44" i="18" s="1"/>
  <c r="J43" i="18"/>
  <c r="P43" i="18" s="1"/>
  <c r="J42" i="18"/>
  <c r="P42" i="18" s="1"/>
  <c r="J41" i="18"/>
  <c r="P41" i="18" s="1"/>
  <c r="J40" i="18"/>
  <c r="P40" i="18" s="1"/>
  <c r="J38" i="18"/>
  <c r="J126" i="18" s="1"/>
  <c r="O36" i="18"/>
  <c r="O124" i="18" s="1"/>
  <c r="N36" i="18"/>
  <c r="N124" i="18" s="1"/>
  <c r="M36" i="18"/>
  <c r="M124" i="18" s="1"/>
  <c r="L36" i="18"/>
  <c r="L124" i="18" s="1"/>
  <c r="K36" i="18"/>
  <c r="K124" i="18" s="1"/>
  <c r="G36" i="18"/>
  <c r="G124" i="18" s="1"/>
  <c r="F36" i="18"/>
  <c r="F124" i="18" s="1"/>
  <c r="E36" i="18"/>
  <c r="E124" i="18" s="1"/>
  <c r="D36" i="18"/>
  <c r="D124" i="18" s="1"/>
  <c r="D149" i="18" s="1"/>
  <c r="J35" i="18"/>
  <c r="P35" i="18" s="1"/>
  <c r="O122" i="18"/>
  <c r="N122" i="18"/>
  <c r="M122" i="18"/>
  <c r="L122" i="18"/>
  <c r="K122" i="18"/>
  <c r="G122" i="18"/>
  <c r="E122" i="18"/>
  <c r="D122" i="18"/>
  <c r="O31" i="18"/>
  <c r="N31" i="18"/>
  <c r="N120" i="18" s="1"/>
  <c r="M31" i="18"/>
  <c r="M120" i="18" s="1"/>
  <c r="L31" i="18"/>
  <c r="L120" i="18" s="1"/>
  <c r="K31" i="18"/>
  <c r="K120" i="18" s="1"/>
  <c r="G31" i="18"/>
  <c r="G120" i="18" s="1"/>
  <c r="E31" i="18"/>
  <c r="E120" i="18" s="1"/>
  <c r="D31" i="18"/>
  <c r="D152" i="18" s="1"/>
  <c r="J30" i="18"/>
  <c r="P30" i="18" s="1"/>
  <c r="J29" i="18"/>
  <c r="P29" i="18" s="1"/>
  <c r="J28" i="18"/>
  <c r="P28" i="18" s="1"/>
  <c r="J27" i="18"/>
  <c r="J26" i="18"/>
  <c r="P26" i="18" s="1"/>
  <c r="J25" i="18"/>
  <c r="J24" i="18"/>
  <c r="P24" i="18" s="1"/>
  <c r="J23" i="18"/>
  <c r="P23" i="18" s="1"/>
  <c r="J22" i="18"/>
  <c r="P22" i="18" s="1"/>
  <c r="J21" i="18"/>
  <c r="F21" i="18"/>
  <c r="P25" i="18" l="1"/>
  <c r="J33" i="18"/>
  <c r="J122" i="18" s="1"/>
  <c r="F31" i="18"/>
  <c r="F120" i="18" s="1"/>
  <c r="F92" i="18"/>
  <c r="F99" i="18" s="1"/>
  <c r="J86" i="18"/>
  <c r="P86" i="18" s="1"/>
  <c r="J59" i="18"/>
  <c r="J129" i="18" s="1"/>
  <c r="P27" i="18"/>
  <c r="J92" i="18"/>
  <c r="P64" i="18"/>
  <c r="J93" i="18"/>
  <c r="J37" i="18"/>
  <c r="J125" i="18" s="1"/>
  <c r="D100" i="18"/>
  <c r="E99" i="18"/>
  <c r="J94" i="18"/>
  <c r="D99" i="18"/>
  <c r="N42" i="19"/>
  <c r="D42" i="19"/>
  <c r="O42" i="19"/>
  <c r="J38" i="19"/>
  <c r="E42" i="19"/>
  <c r="G42" i="19"/>
  <c r="F42" i="19"/>
  <c r="L42" i="19"/>
  <c r="K42" i="19"/>
  <c r="J39" i="19"/>
  <c r="M42" i="19"/>
  <c r="J40" i="19"/>
  <c r="P26" i="19"/>
  <c r="N99" i="18"/>
  <c r="G101" i="18"/>
  <c r="J97" i="18"/>
  <c r="N101" i="18"/>
  <c r="J96" i="18"/>
  <c r="J95" i="18"/>
  <c r="P70" i="18"/>
  <c r="L99" i="18"/>
  <c r="J79" i="18"/>
  <c r="J133" i="18" s="1"/>
  <c r="M100" i="18"/>
  <c r="M99" i="18"/>
  <c r="K100" i="18"/>
  <c r="O100" i="18"/>
  <c r="G100" i="18"/>
  <c r="G99" i="18"/>
  <c r="E100" i="18"/>
  <c r="J31" i="18"/>
  <c r="P31" i="18" s="1"/>
  <c r="P21" i="18"/>
  <c r="P82" i="18"/>
  <c r="D87" i="18"/>
  <c r="D137" i="18" s="1"/>
  <c r="K99" i="18"/>
  <c r="O99" i="18"/>
  <c r="L100" i="18"/>
  <c r="D120" i="18"/>
  <c r="J88" i="18"/>
  <c r="J138" i="18" s="1"/>
  <c r="N100" i="18"/>
  <c r="E101" i="18"/>
  <c r="L101" i="18"/>
  <c r="F101" i="18"/>
  <c r="F100" i="18"/>
  <c r="D101" i="18"/>
  <c r="K101" i="18"/>
  <c r="O101" i="18"/>
  <c r="F122" i="18"/>
  <c r="D32" i="18"/>
  <c r="D121" i="18" s="1"/>
  <c r="J36" i="18"/>
  <c r="J80" i="18"/>
  <c r="J134" i="18" s="1"/>
  <c r="P62" i="18"/>
  <c r="J78" i="18"/>
  <c r="D154" i="18"/>
  <c r="J136" i="18"/>
  <c r="J139" i="18"/>
  <c r="F155" i="18" s="1"/>
  <c r="P89" i="18"/>
  <c r="O136" i="18"/>
  <c r="O120" i="18"/>
  <c r="J32" i="18"/>
  <c r="J121" i="18" s="1"/>
  <c r="J58" i="18"/>
  <c r="J140" i="18"/>
  <c r="P90" i="18"/>
  <c r="D37" i="18"/>
  <c r="D125" i="18" s="1"/>
  <c r="D79" i="18"/>
  <c r="D133" i="18" s="1"/>
  <c r="G128" i="18"/>
  <c r="M103" i="18" l="1"/>
  <c r="M117" i="18" s="1"/>
  <c r="D103" i="18"/>
  <c r="D117" i="18" s="1"/>
  <c r="D146" i="18" s="1"/>
  <c r="E149" i="18" s="1"/>
  <c r="J42" i="19"/>
  <c r="N103" i="18"/>
  <c r="N117" i="18" s="1"/>
  <c r="G103" i="18"/>
  <c r="G117" i="18" s="1"/>
  <c r="D150" i="18" s="1"/>
  <c r="E103" i="18"/>
  <c r="E117" i="18" s="1"/>
  <c r="D147" i="18" s="1"/>
  <c r="L103" i="18"/>
  <c r="L117" i="18" s="1"/>
  <c r="J120" i="18"/>
  <c r="F152" i="18" s="1"/>
  <c r="J99" i="18"/>
  <c r="O103" i="18"/>
  <c r="O117" i="18" s="1"/>
  <c r="F150" i="18" s="1"/>
  <c r="F103" i="18"/>
  <c r="F117" i="18" s="1"/>
  <c r="F154" i="18"/>
  <c r="K103" i="18"/>
  <c r="K117" i="18" s="1"/>
  <c r="J101" i="18"/>
  <c r="J132" i="18"/>
  <c r="P78" i="18"/>
  <c r="J128" i="18"/>
  <c r="P58" i="18"/>
  <c r="P36" i="18"/>
  <c r="J124" i="18"/>
  <c r="F149" i="18" s="1"/>
  <c r="J100" i="18"/>
  <c r="E146" i="18"/>
  <c r="E152" i="18" l="1"/>
  <c r="E154" i="18"/>
  <c r="E156" i="18"/>
  <c r="E155" i="18"/>
  <c r="E147" i="18"/>
  <c r="E150" i="18"/>
  <c r="F147" i="18"/>
  <c r="J103" i="18"/>
  <c r="J117" i="18" s="1"/>
  <c r="F146" i="18" l="1"/>
  <c r="G156" i="18" s="1"/>
  <c r="P117" i="18"/>
  <c r="G147" i="18" l="1"/>
  <c r="G150" i="18"/>
  <c r="G149" i="18"/>
  <c r="G155" i="18"/>
  <c r="G152" i="18"/>
  <c r="G146" i="18"/>
  <c r="G154" i="18"/>
  <c r="N38" i="17"/>
  <c r="K94" i="17"/>
  <c r="L94" i="17"/>
  <c r="M94" i="17"/>
  <c r="N94" i="17"/>
  <c r="O94" i="17"/>
  <c r="E94" i="17"/>
  <c r="F94" i="17"/>
  <c r="G94" i="17"/>
  <c r="D94" i="17"/>
  <c r="K93" i="17"/>
  <c r="L93" i="17"/>
  <c r="M93" i="17"/>
  <c r="N93" i="17"/>
  <c r="O93" i="17"/>
  <c r="E93" i="17"/>
  <c r="F93" i="17"/>
  <c r="G93" i="17"/>
  <c r="D93" i="17"/>
  <c r="K92" i="17"/>
  <c r="L92" i="17"/>
  <c r="M92" i="17"/>
  <c r="N92" i="17"/>
  <c r="O92" i="17"/>
  <c r="E92" i="17"/>
  <c r="F92" i="17"/>
  <c r="G92" i="17"/>
  <c r="D92" i="17"/>
  <c r="K91" i="17"/>
  <c r="L91" i="17"/>
  <c r="M91" i="17"/>
  <c r="N91" i="17"/>
  <c r="O91" i="17"/>
  <c r="E91" i="17"/>
  <c r="F91" i="17"/>
  <c r="G91" i="17"/>
  <c r="D91" i="17"/>
  <c r="K90" i="17"/>
  <c r="L90" i="17"/>
  <c r="M90" i="17"/>
  <c r="N90" i="17"/>
  <c r="O90" i="17"/>
  <c r="E90" i="17"/>
  <c r="F90" i="17"/>
  <c r="G90" i="17"/>
  <c r="D90" i="17"/>
  <c r="K89" i="17"/>
  <c r="L89" i="17"/>
  <c r="M89" i="17"/>
  <c r="N89" i="17"/>
  <c r="O89" i="17"/>
  <c r="E89" i="17"/>
  <c r="G89" i="17"/>
  <c r="D89" i="17"/>
  <c r="D96" i="17" s="1"/>
  <c r="K85" i="17"/>
  <c r="L85" i="17"/>
  <c r="M85" i="17"/>
  <c r="N85" i="17"/>
  <c r="O85" i="17"/>
  <c r="K83" i="17"/>
  <c r="L83" i="17"/>
  <c r="M83" i="17"/>
  <c r="N83" i="17"/>
  <c r="O83" i="17"/>
  <c r="J84" i="17" s="1"/>
  <c r="E85" i="17"/>
  <c r="F85" i="17"/>
  <c r="G85" i="17"/>
  <c r="D85" i="17"/>
  <c r="E83" i="17"/>
  <c r="F83" i="17"/>
  <c r="G83" i="17"/>
  <c r="D84" i="17" s="1"/>
  <c r="D83" i="17"/>
  <c r="K75" i="17"/>
  <c r="K77" i="17" s="1"/>
  <c r="L75" i="17"/>
  <c r="L77" i="17" s="1"/>
  <c r="M75" i="17"/>
  <c r="M77" i="17" s="1"/>
  <c r="N75" i="17"/>
  <c r="N77" i="17" s="1"/>
  <c r="O75" i="17"/>
  <c r="E75" i="17"/>
  <c r="E77" i="17" s="1"/>
  <c r="F75" i="17"/>
  <c r="F77" i="17" s="1"/>
  <c r="G75" i="17"/>
  <c r="D75" i="17"/>
  <c r="D77" i="17" s="1"/>
  <c r="J73" i="17"/>
  <c r="P73" i="17" s="1"/>
  <c r="J72" i="17"/>
  <c r="P72" i="17" s="1"/>
  <c r="J65" i="17"/>
  <c r="P65" i="17" s="1"/>
  <c r="J66" i="17"/>
  <c r="P66" i="17" s="1"/>
  <c r="J67" i="17"/>
  <c r="P67" i="17" s="1"/>
  <c r="D62" i="17"/>
  <c r="J40" i="17"/>
  <c r="K38" i="17"/>
  <c r="L38" i="17"/>
  <c r="M38" i="17"/>
  <c r="O38" i="17"/>
  <c r="E96" i="17" l="1"/>
  <c r="N97" i="17"/>
  <c r="D97" i="17"/>
  <c r="L98" i="17"/>
  <c r="D98" i="17"/>
  <c r="K97" i="17"/>
  <c r="D76" i="17"/>
  <c r="D130" i="17" s="1"/>
  <c r="G77" i="17"/>
  <c r="G131" i="17" s="1"/>
  <c r="J76" i="17"/>
  <c r="J130" i="17" s="1"/>
  <c r="O77" i="17"/>
  <c r="O131" i="17" s="1"/>
  <c r="G96" i="17"/>
  <c r="N98" i="17"/>
  <c r="E98" i="17"/>
  <c r="G98" i="17"/>
  <c r="O98" i="17"/>
  <c r="M98" i="17"/>
  <c r="F98" i="17"/>
  <c r="E97" i="17"/>
  <c r="N96" i="17"/>
  <c r="M96" i="17"/>
  <c r="O96" i="17"/>
  <c r="O97" i="17"/>
  <c r="M97" i="17"/>
  <c r="G97" i="17"/>
  <c r="F97" i="17"/>
  <c r="L97" i="17"/>
  <c r="K96" i="17"/>
  <c r="K98" i="17"/>
  <c r="L96" i="17"/>
  <c r="F153" i="17"/>
  <c r="D153" i="17"/>
  <c r="O137" i="17"/>
  <c r="N137" i="17"/>
  <c r="M137" i="17"/>
  <c r="L137" i="17"/>
  <c r="K137" i="17"/>
  <c r="G137" i="17"/>
  <c r="F137" i="17"/>
  <c r="E137" i="17"/>
  <c r="D137" i="17"/>
  <c r="O136" i="17"/>
  <c r="N136" i="17"/>
  <c r="M136" i="17"/>
  <c r="L136" i="17"/>
  <c r="K136" i="17"/>
  <c r="G136" i="17"/>
  <c r="F136" i="17"/>
  <c r="E136" i="17"/>
  <c r="D136" i="17"/>
  <c r="D152" i="17" s="1"/>
  <c r="H133" i="17"/>
  <c r="J87" i="17"/>
  <c r="P87" i="17" s="1"/>
  <c r="J86" i="17"/>
  <c r="O135" i="17"/>
  <c r="N135" i="17"/>
  <c r="L133" i="17"/>
  <c r="K133" i="17"/>
  <c r="G135" i="17"/>
  <c r="E133" i="17"/>
  <c r="D133" i="17"/>
  <c r="J82" i="17"/>
  <c r="P82" i="17" s="1"/>
  <c r="J81" i="17"/>
  <c r="P81" i="17" s="1"/>
  <c r="J80" i="17"/>
  <c r="P80" i="17" s="1"/>
  <c r="J79" i="17"/>
  <c r="N131" i="17"/>
  <c r="M131" i="17"/>
  <c r="L131" i="17"/>
  <c r="K131" i="17"/>
  <c r="F131" i="17"/>
  <c r="E131" i="17"/>
  <c r="D131" i="17"/>
  <c r="O129" i="17"/>
  <c r="N129" i="17"/>
  <c r="M129" i="17"/>
  <c r="L129" i="17"/>
  <c r="K129" i="17"/>
  <c r="F129" i="17"/>
  <c r="E129" i="17"/>
  <c r="D129" i="17"/>
  <c r="J70" i="17"/>
  <c r="P70" i="17" s="1"/>
  <c r="J68" i="17"/>
  <c r="J64" i="17"/>
  <c r="O127" i="17"/>
  <c r="N127" i="17"/>
  <c r="M127" i="17"/>
  <c r="L127" i="17"/>
  <c r="K127" i="17"/>
  <c r="G127" i="17"/>
  <c r="F127" i="17"/>
  <c r="E127" i="17"/>
  <c r="D127" i="17"/>
  <c r="O60" i="17"/>
  <c r="J61" i="17" s="1"/>
  <c r="J126" i="17" s="1"/>
  <c r="N60" i="17"/>
  <c r="N125" i="17" s="1"/>
  <c r="M60" i="17"/>
  <c r="M125" i="17" s="1"/>
  <c r="L60" i="17"/>
  <c r="L125" i="17" s="1"/>
  <c r="K60" i="17"/>
  <c r="K125" i="17" s="1"/>
  <c r="G60" i="17"/>
  <c r="G125" i="17" s="1"/>
  <c r="F60" i="17"/>
  <c r="F125" i="17" s="1"/>
  <c r="E60" i="17"/>
  <c r="E125" i="17" s="1"/>
  <c r="D60" i="17"/>
  <c r="D125" i="17" s="1"/>
  <c r="J59" i="17"/>
  <c r="J58" i="17"/>
  <c r="P58" i="17" s="1"/>
  <c r="J57" i="17"/>
  <c r="J56" i="17"/>
  <c r="P56" i="17" s="1"/>
  <c r="J55" i="17"/>
  <c r="P55" i="17" s="1"/>
  <c r="J54" i="17"/>
  <c r="P54" i="17" s="1"/>
  <c r="J53" i="17"/>
  <c r="J52" i="17"/>
  <c r="P52" i="17" s="1"/>
  <c r="J51" i="17"/>
  <c r="P51" i="17" s="1"/>
  <c r="J50" i="17"/>
  <c r="P50" i="17" s="1"/>
  <c r="J49" i="17"/>
  <c r="J48" i="17"/>
  <c r="P48" i="17" s="1"/>
  <c r="J47" i="17"/>
  <c r="P47" i="17" s="1"/>
  <c r="J46" i="17"/>
  <c r="P46" i="17" s="1"/>
  <c r="J45" i="17"/>
  <c r="J44" i="17"/>
  <c r="P44" i="17" s="1"/>
  <c r="J43" i="17"/>
  <c r="P43" i="17" s="1"/>
  <c r="J42" i="17"/>
  <c r="O123" i="17"/>
  <c r="N123" i="17"/>
  <c r="M123" i="17"/>
  <c r="L123" i="17"/>
  <c r="K123" i="17"/>
  <c r="J123" i="17"/>
  <c r="G123" i="17"/>
  <c r="F123" i="17"/>
  <c r="E123" i="17"/>
  <c r="D123" i="17"/>
  <c r="J39" i="17"/>
  <c r="J122" i="17" s="1"/>
  <c r="N121" i="17"/>
  <c r="M121" i="17"/>
  <c r="L121" i="17"/>
  <c r="K121" i="17"/>
  <c r="G38" i="17"/>
  <c r="G121" i="17" s="1"/>
  <c r="F38" i="17"/>
  <c r="F121" i="17" s="1"/>
  <c r="E38" i="17"/>
  <c r="E121" i="17" s="1"/>
  <c r="D38" i="17"/>
  <c r="D121" i="17" s="1"/>
  <c r="D146" i="17" s="1"/>
  <c r="J37" i="17"/>
  <c r="O35" i="17"/>
  <c r="O119" i="17" s="1"/>
  <c r="N35" i="17"/>
  <c r="N119" i="17" s="1"/>
  <c r="M35" i="17"/>
  <c r="M119" i="17" s="1"/>
  <c r="L35" i="17"/>
  <c r="L119" i="17" s="1"/>
  <c r="K35" i="17"/>
  <c r="K119" i="17" s="1"/>
  <c r="G35" i="17"/>
  <c r="G119" i="17" s="1"/>
  <c r="E35" i="17"/>
  <c r="E119" i="17" s="1"/>
  <c r="D35" i="17"/>
  <c r="D119" i="17" s="1"/>
  <c r="O33" i="17"/>
  <c r="O117" i="17" s="1"/>
  <c r="N33" i="17"/>
  <c r="N117" i="17" s="1"/>
  <c r="M33" i="17"/>
  <c r="M117" i="17" s="1"/>
  <c r="L33" i="17"/>
  <c r="L117" i="17" s="1"/>
  <c r="K33" i="17"/>
  <c r="K117" i="17" s="1"/>
  <c r="G33" i="17"/>
  <c r="G117" i="17" s="1"/>
  <c r="E33" i="17"/>
  <c r="E117" i="17" s="1"/>
  <c r="D33" i="17"/>
  <c r="J32" i="17"/>
  <c r="P32" i="17" s="1"/>
  <c r="J31" i="17"/>
  <c r="P31" i="17" s="1"/>
  <c r="J30" i="17"/>
  <c r="P30" i="17" s="1"/>
  <c r="J29" i="17"/>
  <c r="P29" i="17" s="1"/>
  <c r="J28" i="17"/>
  <c r="P28" i="17" s="1"/>
  <c r="J27" i="17"/>
  <c r="P27" i="17" s="1"/>
  <c r="J26" i="17"/>
  <c r="P26" i="17" s="1"/>
  <c r="J25" i="17"/>
  <c r="P25" i="17" s="1"/>
  <c r="J24" i="17"/>
  <c r="P24" i="17" s="1"/>
  <c r="J23" i="17"/>
  <c r="P23" i="17" s="1"/>
  <c r="J22" i="17"/>
  <c r="P22" i="17" s="1"/>
  <c r="J21" i="17"/>
  <c r="F21" i="17"/>
  <c r="E100" i="17" l="1"/>
  <c r="D100" i="17"/>
  <c r="D149" i="17"/>
  <c r="D117" i="17"/>
  <c r="L100" i="17"/>
  <c r="F33" i="17"/>
  <c r="F117" i="17" s="1"/>
  <c r="F89" i="17"/>
  <c r="F96" i="17" s="1"/>
  <c r="F100" i="17" s="1"/>
  <c r="N100" i="17"/>
  <c r="G100" i="17"/>
  <c r="O100" i="17"/>
  <c r="M100" i="17"/>
  <c r="K100" i="17"/>
  <c r="J93" i="17"/>
  <c r="P45" i="17"/>
  <c r="J90" i="17"/>
  <c r="J91" i="17"/>
  <c r="P53" i="17"/>
  <c r="J92" i="17"/>
  <c r="J89" i="17"/>
  <c r="P86" i="17"/>
  <c r="J94" i="17"/>
  <c r="J85" i="17"/>
  <c r="J83" i="17"/>
  <c r="J75" i="17"/>
  <c r="J77" i="17" s="1"/>
  <c r="J131" i="17" s="1"/>
  <c r="D61" i="17"/>
  <c r="D126" i="17" s="1"/>
  <c r="D39" i="17"/>
  <c r="D122" i="17" s="1"/>
  <c r="J35" i="17"/>
  <c r="J119" i="17" s="1"/>
  <c r="J33" i="17"/>
  <c r="K135" i="17"/>
  <c r="P37" i="17"/>
  <c r="J38" i="17"/>
  <c r="N133" i="17"/>
  <c r="F35" i="17"/>
  <c r="F119" i="17" s="1"/>
  <c r="P21" i="17"/>
  <c r="J34" i="17"/>
  <c r="J118" i="17" s="1"/>
  <c r="D134" i="17"/>
  <c r="D135" i="17"/>
  <c r="D151" i="17" s="1"/>
  <c r="O121" i="17"/>
  <c r="G133" i="17"/>
  <c r="J137" i="17"/>
  <c r="G129" i="17"/>
  <c r="F133" i="17"/>
  <c r="F135" i="17"/>
  <c r="M135" i="17"/>
  <c r="M133" i="17"/>
  <c r="J60" i="17"/>
  <c r="P42" i="17"/>
  <c r="J127" i="17"/>
  <c r="P59" i="17"/>
  <c r="O125" i="17"/>
  <c r="D34" i="17"/>
  <c r="D118" i="17" s="1"/>
  <c r="P64" i="17"/>
  <c r="P79" i="17"/>
  <c r="P49" i="17"/>
  <c r="P57" i="17"/>
  <c r="P68" i="17"/>
  <c r="O133" i="17"/>
  <c r="J134" i="17"/>
  <c r="E135" i="17"/>
  <c r="L135" i="17"/>
  <c r="J136" i="17"/>
  <c r="F152" i="17" s="1"/>
  <c r="P33" i="17" l="1"/>
  <c r="J117" i="17"/>
  <c r="J98" i="17"/>
  <c r="J96" i="17"/>
  <c r="J97" i="17"/>
  <c r="N114" i="17"/>
  <c r="G114" i="17"/>
  <c r="D147" i="17" s="1"/>
  <c r="D114" i="17"/>
  <c r="D143" i="17" s="1"/>
  <c r="E143" i="17" s="1"/>
  <c r="M114" i="17"/>
  <c r="L114" i="17"/>
  <c r="F149" i="17"/>
  <c r="F114" i="17"/>
  <c r="E114" i="17"/>
  <c r="D144" i="17" s="1"/>
  <c r="O114" i="17"/>
  <c r="F147" i="17" s="1"/>
  <c r="K114" i="17"/>
  <c r="P83" i="17"/>
  <c r="J133" i="17"/>
  <c r="J135" i="17"/>
  <c r="F151" i="17" s="1"/>
  <c r="J125" i="17"/>
  <c r="P60" i="17"/>
  <c r="J121" i="17"/>
  <c r="F146" i="17" s="1"/>
  <c r="P38" i="17"/>
  <c r="J129" i="17"/>
  <c r="P75" i="17"/>
  <c r="E144" i="17" l="1"/>
  <c r="J100" i="17"/>
  <c r="J114" i="17" s="1"/>
  <c r="F143" i="17" s="1"/>
  <c r="G153" i="17" s="1"/>
  <c r="F144" i="17"/>
  <c r="E146" i="17"/>
  <c r="E152" i="17"/>
  <c r="E147" i="17"/>
  <c r="E153" i="17"/>
  <c r="E151" i="17"/>
  <c r="E149" i="17"/>
  <c r="G146" i="17" l="1"/>
  <c r="G147" i="17"/>
  <c r="G152" i="17"/>
  <c r="G143" i="17"/>
  <c r="G151" i="17"/>
  <c r="G149" i="17"/>
  <c r="G144" i="17"/>
</calcChain>
</file>

<file path=xl/sharedStrings.xml><?xml version="1.0" encoding="utf-8"?>
<sst xmlns="http://schemas.openxmlformats.org/spreadsheetml/2006/main" count="1791" uniqueCount="173">
  <si>
    <t>Lp.</t>
  </si>
  <si>
    <t>ogółem</t>
  </si>
  <si>
    <t>Wychowanie fizyczne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</si>
  <si>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</si>
  <si>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</si>
  <si>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</si>
  <si>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</si>
  <si>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</si>
  <si>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</si>
  <si>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</si>
  <si>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</si>
  <si>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</si>
  <si>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</si>
  <si>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>wykłady</t>
  </si>
  <si>
    <t>z zakresu nauk podstawowych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</si>
  <si>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</si>
  <si>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</si>
  <si>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</si>
  <si>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</si>
  <si>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</si>
  <si>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</si>
  <si>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</si>
  <si>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 xml:space="preserve">dla każdego z obszarów kształcenia </t>
  </si>
  <si>
    <t>o</t>
  </si>
  <si>
    <t>Punkty ECTS</t>
  </si>
  <si>
    <t>Ergonomia</t>
  </si>
  <si>
    <t>Etykieta</t>
  </si>
  <si>
    <t>Sumaryczne wskaźniki ilościowe</t>
  </si>
  <si>
    <t>Punkty ECTS:</t>
  </si>
  <si>
    <t>Liczba</t>
  </si>
  <si>
    <t>f</t>
  </si>
  <si>
    <t>..</t>
  </si>
  <si>
    <t>Grupa treści</t>
  </si>
  <si>
    <t>Semestr</t>
  </si>
  <si>
    <t>Liczba punktów ECTS</t>
  </si>
  <si>
    <t>inne*</t>
  </si>
  <si>
    <t>Liczba godzin dydaktycznych</t>
  </si>
  <si>
    <t>w tym:  zajęcia zorganizowane</t>
  </si>
  <si>
    <t>%</t>
  </si>
  <si>
    <t>godzin</t>
  </si>
  <si>
    <t>Godziny</t>
  </si>
  <si>
    <t>obszar kształcenia</t>
  </si>
  <si>
    <t>………………………</t>
  </si>
  <si>
    <t xml:space="preserve"> zajęcia z wychowania fizycznego</t>
  </si>
  <si>
    <t>wymiar praktyk</t>
  </si>
  <si>
    <t>V</t>
  </si>
  <si>
    <t>VI</t>
  </si>
  <si>
    <t>………………………..</t>
  </si>
  <si>
    <t>x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</si>
  <si>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</si>
  <si>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</si>
  <si>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</si>
  <si>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</si>
  <si>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</si>
  <si>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</si>
  <si>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>** ćwiczenia ……………………..</t>
  </si>
  <si>
    <t>Ochrona  własności intelektualnej</t>
  </si>
  <si>
    <t>Liczba pkt ECTS/ godz.dyd.   (ogółem)</t>
  </si>
  <si>
    <r>
      <t>Liczba pkt ECTS/ godz.dyd. (</t>
    </r>
    <r>
      <rPr>
        <sz val="8"/>
        <rFont val="Arial"/>
        <family val="2"/>
        <charset val="238"/>
      </rPr>
      <t>zajęcia praktyczne)</t>
    </r>
  </si>
  <si>
    <r>
      <t xml:space="preserve">Liczba pkt ECTS/ godz.dyd.  </t>
    </r>
    <r>
      <rPr>
        <sz val="8"/>
        <rFont val="Arial"/>
        <family val="2"/>
        <charset val="238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</si>
  <si>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</si>
  <si>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</si>
  <si>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</si>
  <si>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</si>
  <si>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>Język angielski</t>
  </si>
  <si>
    <t>zal_O</t>
  </si>
  <si>
    <t>Matematyka elementarna</t>
  </si>
  <si>
    <t>Wstęp do logiki i teorii mnogości</t>
  </si>
  <si>
    <t>Fizyka</t>
  </si>
  <si>
    <t>Psychologia ogólna</t>
  </si>
  <si>
    <t>Pedagogika ogólna</t>
  </si>
  <si>
    <t>Psychologia (II etap edukacyjny)</t>
  </si>
  <si>
    <t>Pedagogika (II etap edukacyjny)</t>
  </si>
  <si>
    <t>Praktyka psychologiczno-pedagogiczna</t>
  </si>
  <si>
    <t>Narzędzia informatyczne</t>
  </si>
  <si>
    <t>Arytmetyka modularna i komputerowa</t>
  </si>
  <si>
    <t>Geometria analityczna</t>
  </si>
  <si>
    <t>Algorytmy i struktury danych</t>
  </si>
  <si>
    <t>Bazy danych</t>
  </si>
  <si>
    <t xml:space="preserve">Geometria </t>
  </si>
  <si>
    <t>Rachunek prawdopodobieństwa</t>
  </si>
  <si>
    <t>Podstawy dydaktyki</t>
  </si>
  <si>
    <t>Moduł przedmiotów humanizujących 1</t>
  </si>
  <si>
    <t>Analiza matematyczna 1</t>
  </si>
  <si>
    <t>Algebra liniowa 1</t>
  </si>
  <si>
    <t>Algebra liniowa 2</t>
  </si>
  <si>
    <t>Analiza matematyczna 2</t>
  </si>
  <si>
    <t>Podstawy matematyki ekonomicznej</t>
  </si>
  <si>
    <t>Analiza matematyczna 3</t>
  </si>
  <si>
    <t>Architektura i organizacja komputerów</t>
  </si>
  <si>
    <t>Teoretyczne podstawy informatyki</t>
  </si>
  <si>
    <r>
      <t xml:space="preserve">Liczba pkt ECTS/ godz.dyd.  </t>
    </r>
    <r>
      <rPr>
        <b/>
        <sz val="9"/>
        <rFont val="Arial"/>
        <family val="2"/>
        <charset val="238"/>
      </rPr>
      <t>w semestrze 3.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</si>
  <si>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4.</t>
    </r>
  </si>
  <si>
    <t>Metody optymalizacyjne ^</t>
  </si>
  <si>
    <t>Metody numeryczne ^</t>
  </si>
  <si>
    <t>Sieci komputerowe</t>
  </si>
  <si>
    <t>Praktyka śródroczna mat., szkoła podst.</t>
  </si>
  <si>
    <t>Praktyka śródroczna inf., szkoła podst.</t>
  </si>
  <si>
    <t xml:space="preserve"> Plan studiów na kierunku MATEMATYKA</t>
  </si>
  <si>
    <t>Specjalność MATEMATYKA STOSOWANA</t>
  </si>
  <si>
    <t>Topologia</t>
  </si>
  <si>
    <t>Wykład specjalizacyjny</t>
  </si>
  <si>
    <t>Pakiet MATLAB</t>
  </si>
  <si>
    <t>Statystyka matematyczna</t>
  </si>
  <si>
    <r>
      <t xml:space="preserve">Liczba pkt ECTS/ godz.dyd.  </t>
    </r>
    <r>
      <rPr>
        <b/>
        <sz val="9"/>
        <rFont val="Arial"/>
        <family val="2"/>
        <charset val="238"/>
      </rPr>
      <t>w semestrze 5.</t>
    </r>
  </si>
  <si>
    <t>Rachunek finansowy ^^</t>
  </si>
  <si>
    <t>Modelowanie matematyczne w finansach ^^</t>
  </si>
  <si>
    <t>Rynek papierów wartościowych ^^^</t>
  </si>
  <si>
    <t>Rachunek prawdopodobieństwa i statystyka</t>
  </si>
  <si>
    <t>Metody numeryczne</t>
  </si>
  <si>
    <t>Elementy grafiki komputerowej</t>
  </si>
  <si>
    <t>Etyka</t>
  </si>
  <si>
    <t>Zastosowanie komputerów w dydaktyce</t>
  </si>
  <si>
    <t>Pracownia komputerowa</t>
  </si>
  <si>
    <t>Emisja głosu</t>
  </si>
  <si>
    <t>Modelowanie matem. w ubezpieczeniach ^^^</t>
  </si>
  <si>
    <t>Programowanie I</t>
  </si>
  <si>
    <t>Równania różniczkowe I</t>
  </si>
  <si>
    <t>Geometria różniczkowa I</t>
  </si>
  <si>
    <t>Seminarium licencjackie</t>
  </si>
  <si>
    <t>Praktyka obserwacyjno-asystencka: mat.</t>
  </si>
  <si>
    <t>Praktyka obserwacyjno-asystencka: inf.</t>
  </si>
  <si>
    <t>Dydaktyka matematyki (II etap edukacyjny)</t>
  </si>
  <si>
    <t>Dydaktyka informatyki (II etap edukacyjny)</t>
  </si>
  <si>
    <t>VII</t>
  </si>
  <si>
    <t>Praca dyplomowa</t>
  </si>
  <si>
    <t>Praktyka pedagogiczna informatyka</t>
  </si>
  <si>
    <t>Praktyka</t>
  </si>
  <si>
    <t>Profil kształcenia: ogólnoakademicki</t>
  </si>
  <si>
    <t>Forma studiów:  stacjonarne</t>
  </si>
  <si>
    <t>Forma kształcenia/poziom studiów: I stopnia</t>
  </si>
  <si>
    <t>Uzyskane kwalifikacje: I stopnia</t>
  </si>
  <si>
    <t>Nazwa przedmiotu /modułu</t>
  </si>
  <si>
    <t>Forma zaliczenia</t>
  </si>
  <si>
    <t>status przedmiotu obligatoryjny lub fakultatywny</t>
  </si>
  <si>
    <t>z bezpośrednim udziałem nauczyciela akademickiego</t>
  </si>
  <si>
    <t>samodzielna praca studenta</t>
  </si>
  <si>
    <t>Liczba punktów ECTS za zajęcia praktyczne</t>
  </si>
  <si>
    <t>zajęcia praktyczne</t>
  </si>
  <si>
    <t>o/f</t>
  </si>
  <si>
    <t>Egz.</t>
  </si>
  <si>
    <t>Moduł przedmiotów humanizujących 2</t>
  </si>
  <si>
    <t>zal.</t>
  </si>
  <si>
    <t>Szkolenie z bezpieczeństwo i higieny pracy</t>
  </si>
  <si>
    <r>
      <t xml:space="preserve">Liczba pkt ECTS/ godz.dyd.  </t>
    </r>
    <r>
      <rPr>
        <b/>
        <sz val="9"/>
        <rFont val="Arial"/>
        <family val="2"/>
        <charset val="238"/>
      </rPr>
      <t>w semestrze 1.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</si>
  <si>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2.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</si>
  <si>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6.</t>
    </r>
  </si>
  <si>
    <t>Liczba pkt ECTS/ godz.dyd.  na 1 roku studiów</t>
  </si>
  <si>
    <t>Liczba pkt ECTS/ godz.dyd.  na 2 roku studiów</t>
  </si>
  <si>
    <t>Liczba pkt ECTS/ godz.dyd.  na 3 roku studiów</t>
  </si>
  <si>
    <t>Liczba pkt ECTS/ godz.dyd.  RAZEM</t>
  </si>
  <si>
    <t>* inne np. godziny konsultacji (bezpośrednie, e-mailowe, egzaminy, etc.)  - godziny nie są wliczone do pensum</t>
  </si>
  <si>
    <t>5a</t>
  </si>
  <si>
    <t>5b</t>
  </si>
  <si>
    <t>6a</t>
  </si>
  <si>
    <t>6b</t>
  </si>
  <si>
    <t>8a</t>
  </si>
  <si>
    <t>8b</t>
  </si>
  <si>
    <t>Zal_O</t>
  </si>
  <si>
    <t>Specjalność NAUCZANIE MATEMATYKI</t>
  </si>
  <si>
    <t>Obszar kształcenia: w zakresie nauk ścisłych</t>
  </si>
  <si>
    <t>Rok studiów I-III</t>
  </si>
  <si>
    <t>Specjalność NAUCZANIE INFORMATYKI</t>
  </si>
  <si>
    <t>obszar w zakresie nauk ścisłych</t>
  </si>
  <si>
    <t>Algebra 1</t>
  </si>
  <si>
    <t>Algebra 2</t>
  </si>
  <si>
    <t>Rok studiów I semestr 2</t>
  </si>
  <si>
    <t>Rok studiów I semestr 1</t>
  </si>
  <si>
    <t>Rok studiów II semestr 3</t>
  </si>
  <si>
    <t>Rok studiów II semestr 4</t>
  </si>
  <si>
    <t>Rok studiów III semestr 5</t>
  </si>
  <si>
    <t>Rok studiów III semestr 6</t>
  </si>
  <si>
    <t>MODUŁ IV-NAUCZANIE INFORMATYKI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</si>
</sst>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4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12"/>
      <color theme="0" tint="-4.9989318521683403E-2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color theme="0" tint="-4.9989318521683403E-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2" fillId="0" borderId="5" xfId="0" applyFont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6" xfId="0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38" xfId="0" applyBorder="1"/>
    <xf numFmtId="0" fontId="0" fillId="0" borderId="42" xfId="0" applyBorder="1"/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6" fillId="0" borderId="0" xfId="0" applyFont="1" applyBorder="1"/>
    <xf numFmtId="0" fontId="0" fillId="0" borderId="53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0" fillId="0" borderId="64" xfId="0" applyBorder="1"/>
    <xf numFmtId="0" fontId="2" fillId="0" borderId="29" xfId="0" applyFont="1" applyBorder="1"/>
    <xf numFmtId="0" fontId="0" fillId="0" borderId="69" xfId="0" applyBorder="1"/>
    <xf numFmtId="0" fontId="0" fillId="0" borderId="2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" xfId="0" applyFill="1" applyBorder="1"/>
    <xf numFmtId="0" fontId="2" fillId="0" borderId="67" xfId="0" applyFont="1" applyBorder="1" applyAlignment="1">
      <alignment horizontal="center"/>
    </xf>
    <xf numFmtId="0" fontId="0" fillId="0" borderId="26" xfId="0" applyFill="1" applyBorder="1"/>
    <xf numFmtId="0" fontId="2" fillId="0" borderId="0" xfId="0" applyFont="1" applyBorder="1" applyAlignment="1">
      <alignment horizontal="left"/>
    </xf>
    <xf numFmtId="0" fontId="4" fillId="0" borderId="5" xfId="0" applyFont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68" xfId="0" applyFont="1" applyBorder="1"/>
    <xf numFmtId="0" fontId="5" fillId="0" borderId="2" xfId="0" applyFont="1" applyBorder="1"/>
    <xf numFmtId="0" fontId="5" fillId="0" borderId="4" xfId="0" applyFont="1" applyBorder="1"/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29" xfId="0" applyFont="1" applyBorder="1"/>
    <xf numFmtId="0" fontId="9" fillId="0" borderId="47" xfId="0" applyFont="1" applyBorder="1"/>
    <xf numFmtId="0" fontId="9" fillId="0" borderId="60" xfId="0" applyFont="1" applyBorder="1"/>
    <xf numFmtId="0" fontId="0" fillId="0" borderId="71" xfId="0" applyBorder="1"/>
    <xf numFmtId="0" fontId="6" fillId="0" borderId="19" xfId="0" applyFont="1" applyBorder="1" applyAlignment="1">
      <alignment horizontal="center"/>
    </xf>
    <xf numFmtId="0" fontId="5" fillId="0" borderId="72" xfId="0" applyFont="1" applyBorder="1"/>
    <xf numFmtId="0" fontId="6" fillId="0" borderId="1" xfId="0" applyFont="1" applyBorder="1"/>
    <xf numFmtId="0" fontId="5" fillId="0" borderId="47" xfId="0" applyFont="1" applyBorder="1"/>
    <xf numFmtId="0" fontId="10" fillId="0" borderId="29" xfId="0" applyFont="1" applyBorder="1"/>
    <xf numFmtId="0" fontId="9" fillId="0" borderId="22" xfId="0" applyFont="1" applyBorder="1"/>
    <xf numFmtId="0" fontId="2" fillId="0" borderId="53" xfId="0" applyFont="1" applyBorder="1"/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0" borderId="48" xfId="0" applyFont="1" applyBorder="1"/>
    <xf numFmtId="0" fontId="0" fillId="0" borderId="6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5" xfId="0" applyFont="1" applyBorder="1"/>
    <xf numFmtId="0" fontId="2" fillId="0" borderId="48" xfId="0" applyFont="1" applyFill="1" applyBorder="1"/>
    <xf numFmtId="0" fontId="1" fillId="0" borderId="44" xfId="0" applyFont="1" applyBorder="1"/>
    <xf numFmtId="0" fontId="0" fillId="0" borderId="8" xfId="0" applyBorder="1"/>
    <xf numFmtId="0" fontId="1" fillId="0" borderId="11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4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6" xfId="0" applyFont="1" applyBorder="1"/>
    <xf numFmtId="0" fontId="1" fillId="0" borderId="33" xfId="0" applyFont="1" applyBorder="1"/>
    <xf numFmtId="0" fontId="1" fillId="0" borderId="24" xfId="0" applyFont="1" applyBorder="1"/>
    <xf numFmtId="0" fontId="1" fillId="0" borderId="4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3" xfId="0" applyFont="1" applyBorder="1"/>
    <xf numFmtId="0" fontId="1" fillId="0" borderId="31" xfId="0" applyFont="1" applyBorder="1"/>
    <xf numFmtId="0" fontId="1" fillId="0" borderId="12" xfId="0" applyFont="1" applyBorder="1" applyAlignment="1">
      <alignment horizontal="center"/>
    </xf>
    <xf numFmtId="0" fontId="1" fillId="0" borderId="18" xfId="0" applyFont="1" applyFill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26" xfId="0" applyFont="1" applyBorder="1"/>
    <xf numFmtId="0" fontId="9" fillId="0" borderId="32" xfId="0" applyFont="1" applyBorder="1"/>
    <xf numFmtId="0" fontId="0" fillId="0" borderId="44" xfId="0" applyBorder="1"/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8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7" xfId="0" applyFont="1" applyFill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8" xfId="0" applyFill="1" applyBorder="1"/>
    <xf numFmtId="0" fontId="0" fillId="3" borderId="44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78" xfId="0" applyFill="1" applyBorder="1"/>
    <xf numFmtId="0" fontId="0" fillId="3" borderId="2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78" xfId="0" applyFont="1" applyFill="1" applyBorder="1"/>
    <xf numFmtId="0" fontId="0" fillId="0" borderId="28" xfId="0" applyFill="1" applyBorder="1"/>
    <xf numFmtId="0" fontId="0" fillId="0" borderId="78" xfId="0" applyFill="1" applyBorder="1"/>
    <xf numFmtId="0" fontId="1" fillId="0" borderId="2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6" xfId="0" applyFill="1" applyBorder="1"/>
    <xf numFmtId="2" fontId="0" fillId="0" borderId="9" xfId="0" applyNumberFormat="1" applyFill="1" applyBorder="1" applyAlignment="1">
      <alignment horizontal="center"/>
    </xf>
    <xf numFmtId="0" fontId="0" fillId="0" borderId="77" xfId="0" applyFill="1" applyBorder="1"/>
    <xf numFmtId="0" fontId="1" fillId="0" borderId="61" xfId="0" applyFont="1" applyFill="1" applyBorder="1"/>
    <xf numFmtId="0" fontId="1" fillId="0" borderId="7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48" xfId="0" applyFill="1" applyBorder="1"/>
    <xf numFmtId="0" fontId="0" fillId="4" borderId="49" xfId="0" applyFill="1" applyBorder="1"/>
    <xf numFmtId="0" fontId="0" fillId="4" borderId="48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42" xfId="0" applyFill="1" applyBorder="1"/>
    <xf numFmtId="0" fontId="0" fillId="4" borderId="27" xfId="0" applyFill="1" applyBorder="1"/>
    <xf numFmtId="0" fontId="0" fillId="4" borderId="42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64" xfId="0" applyFill="1" applyBorder="1"/>
    <xf numFmtId="0" fontId="6" fillId="4" borderId="58" xfId="0" applyFont="1" applyFill="1" applyBorder="1"/>
    <xf numFmtId="0" fontId="0" fillId="4" borderId="6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0" fillId="4" borderId="2" xfId="0" applyFill="1" applyBorder="1"/>
    <xf numFmtId="0" fontId="0" fillId="4" borderId="8" xfId="0" applyFill="1" applyBorder="1"/>
    <xf numFmtId="0" fontId="0" fillId="4" borderId="58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/>
    <xf numFmtId="0" fontId="6" fillId="4" borderId="32" xfId="0" applyFont="1" applyFill="1" applyBorder="1"/>
    <xf numFmtId="0" fontId="0" fillId="4" borderId="77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2" fillId="0" borderId="68" xfId="0" applyFont="1" applyFill="1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3" borderId="2" xfId="0" applyFill="1" applyBorder="1"/>
    <xf numFmtId="0" fontId="1" fillId="3" borderId="26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0" borderId="7" xfId="0" applyFill="1" applyBorder="1"/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" borderId="39" xfId="0" applyFill="1" applyBorder="1"/>
    <xf numFmtId="0" fontId="0" fillId="4" borderId="43" xfId="0" applyFill="1" applyBorder="1"/>
    <xf numFmtId="0" fontId="0" fillId="4" borderId="77" xfId="0" applyFill="1" applyBorder="1"/>
    <xf numFmtId="0" fontId="0" fillId="4" borderId="62" xfId="0" applyFill="1" applyBorder="1" applyAlignment="1">
      <alignment horizontal="center"/>
    </xf>
    <xf numFmtId="0" fontId="0" fillId="3" borderId="42" xfId="0" applyFill="1" applyBorder="1"/>
    <xf numFmtId="0" fontId="0" fillId="3" borderId="24" xfId="0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65" xfId="0" applyFill="1" applyBorder="1"/>
    <xf numFmtId="0" fontId="2" fillId="3" borderId="48" xfId="0" applyFont="1" applyFill="1" applyBorder="1"/>
    <xf numFmtId="0" fontId="2" fillId="3" borderId="68" xfId="0" applyFont="1" applyFill="1" applyBorder="1"/>
    <xf numFmtId="0" fontId="0" fillId="3" borderId="49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0" xfId="0" applyFill="1"/>
    <xf numFmtId="0" fontId="0" fillId="3" borderId="68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48" xfId="0" applyFont="1" applyBorder="1"/>
    <xf numFmtId="0" fontId="0" fillId="0" borderId="77" xfId="0" applyBorder="1" applyAlignment="1">
      <alignment horizontal="center"/>
    </xf>
    <xf numFmtId="0" fontId="6" fillId="0" borderId="2" xfId="0" applyFont="1" applyBorder="1"/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0" fillId="0" borderId="52" xfId="0" applyNumberFormat="1" applyBorder="1"/>
    <xf numFmtId="9" fontId="0" fillId="0" borderId="52" xfId="0" applyNumberFormat="1" applyBorder="1" applyAlignment="1">
      <alignment horizontal="center"/>
    </xf>
    <xf numFmtId="0" fontId="0" fillId="0" borderId="22" xfId="0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165" fontId="0" fillId="0" borderId="2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27" xfId="0" applyFill="1" applyBorder="1"/>
    <xf numFmtId="0" fontId="0" fillId="0" borderId="73" xfId="0" applyFill="1" applyBorder="1"/>
    <xf numFmtId="0" fontId="1" fillId="0" borderId="3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4" fontId="1" fillId="0" borderId="40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74" xfId="0" applyFill="1" applyBorder="1"/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4" fontId="0" fillId="0" borderId="57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0" borderId="74" xfId="0" applyFont="1" applyFill="1" applyBorder="1"/>
    <xf numFmtId="0" fontId="0" fillId="0" borderId="2" xfId="0" applyFill="1" applyBorder="1"/>
    <xf numFmtId="0" fontId="1" fillId="0" borderId="23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3" borderId="36" xfId="0" applyFont="1" applyFill="1" applyBorder="1"/>
    <xf numFmtId="0" fontId="0" fillId="3" borderId="28" xfId="0" applyFill="1" applyBorder="1" applyAlignment="1">
      <alignment horizontal="right" vertical="center"/>
    </xf>
    <xf numFmtId="0" fontId="0" fillId="3" borderId="77" xfId="0" applyFill="1" applyBorder="1" applyAlignment="1">
      <alignment horizontal="right" vertical="center"/>
    </xf>
    <xf numFmtId="0" fontId="0" fillId="3" borderId="27" xfId="0" applyFill="1" applyBorder="1" applyAlignment="1">
      <alignment horizontal="right" vertical="center"/>
    </xf>
    <xf numFmtId="0" fontId="1" fillId="3" borderId="35" xfId="0" applyFont="1" applyFill="1" applyBorder="1"/>
    <xf numFmtId="0" fontId="0" fillId="3" borderId="25" xfId="0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37" xfId="0" applyFont="1" applyFill="1" applyBorder="1"/>
    <xf numFmtId="0" fontId="0" fillId="3" borderId="3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3" borderId="12" xfId="0" applyFont="1" applyFill="1" applyBorder="1"/>
    <xf numFmtId="0" fontId="1" fillId="0" borderId="9" xfId="0" applyFont="1" applyFill="1" applyBorder="1"/>
    <xf numFmtId="0" fontId="1" fillId="3" borderId="12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12" fillId="0" borderId="0" xfId="0" applyFont="1"/>
    <xf numFmtId="0" fontId="0" fillId="3" borderId="44" xfId="0" applyFill="1" applyBorder="1"/>
    <xf numFmtId="0" fontId="0" fillId="3" borderId="42" xfId="0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3" borderId="11" xfId="0" applyFill="1" applyBorder="1"/>
    <xf numFmtId="0" fontId="0" fillId="3" borderId="3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9" fontId="0" fillId="0" borderId="19" xfId="0" applyNumberFormat="1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/>
    </xf>
    <xf numFmtId="0" fontId="0" fillId="3" borderId="33" xfId="0" applyFill="1" applyBorder="1" applyAlignment="1">
      <alignment horizontal="right" vertical="center"/>
    </xf>
    <xf numFmtId="0" fontId="0" fillId="3" borderId="26" xfId="0" applyFill="1" applyBorder="1" applyAlignment="1">
      <alignment horizontal="right" vertical="center"/>
    </xf>
    <xf numFmtId="0" fontId="0" fillId="3" borderId="4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3" xfId="0" applyFill="1" applyBorder="1"/>
    <xf numFmtId="0" fontId="1" fillId="3" borderId="13" xfId="0" applyFont="1" applyFill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5" xfId="0" applyFont="1" applyBorder="1"/>
    <xf numFmtId="0" fontId="1" fillId="0" borderId="12" xfId="0" applyFont="1" applyBorder="1"/>
    <xf numFmtId="0" fontId="1" fillId="0" borderId="12" xfId="0" applyFont="1" applyFill="1" applyBorder="1"/>
    <xf numFmtId="0" fontId="1" fillId="0" borderId="3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28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6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66" xfId="0" applyFont="1" applyBorder="1"/>
    <xf numFmtId="0" fontId="1" fillId="0" borderId="67" xfId="0" applyFont="1" applyBorder="1"/>
    <xf numFmtId="0" fontId="0" fillId="4" borderId="50" xfId="0" applyFill="1" applyBorder="1" applyAlignment="1">
      <alignment horizontal="center"/>
    </xf>
    <xf numFmtId="0" fontId="0" fillId="0" borderId="65" xfId="0" applyFill="1" applyBorder="1"/>
    <xf numFmtId="0" fontId="1" fillId="0" borderId="79" xfId="0" applyFont="1" applyFill="1" applyBorder="1"/>
    <xf numFmtId="0" fontId="0" fillId="0" borderId="6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0" fillId="4" borderId="53" xfId="0" applyFill="1" applyBorder="1" applyAlignment="1">
      <alignment horizontal="center"/>
    </xf>
    <xf numFmtId="0" fontId="1" fillId="0" borderId="73" xfId="0" applyFont="1" applyFill="1" applyBorder="1"/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0" fillId="2" borderId="50" xfId="0" applyNumberForma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5" fontId="0" fillId="0" borderId="67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165" fontId="0" fillId="0" borderId="71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/>
    </xf>
    <xf numFmtId="0" fontId="2" fillId="6" borderId="6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8"/>
  <sheetViews>
    <sheetView tabSelected="1" zoomScale="120" zoomScaleNormal="120" workbookViewId="0">
      <selection activeCell="H56" sqref="H56"/>
    </sheetView>
  </sheetViews>
  <sheetFormatPr defaultColWidth="0" defaultRowHeight="12.75" x14ac:dyDescent="0.2"/>
  <cols>
    <col min="1" max="1" width="3.7109375" customWidth="1"/>
    <col min="2" max="2" width="38.5703125" customWidth="1"/>
    <col min="3" max="15" width="6.7109375" customWidth="1"/>
    <col min="16" max="16" width="7" style="393" customWidth="1"/>
    <col min="17" max="17" width="7" customWidth="1"/>
    <col min="18" max="18" width="9.140625" customWidth="1"/>
  </cols>
  <sheetData>
    <row r="2" spans="1:17" ht="15.75" x14ac:dyDescent="0.25">
      <c r="A2" s="474" t="s">
        <v>98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394"/>
      <c r="Q2" s="115"/>
    </row>
    <row r="3" spans="1:17" ht="15.75" x14ac:dyDescent="0.25">
      <c r="A3" s="474" t="s">
        <v>99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395"/>
      <c r="Q3" s="114"/>
    </row>
    <row r="4" spans="1:17" ht="15.75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395"/>
      <c r="Q4" s="114"/>
    </row>
    <row r="5" spans="1:17" x14ac:dyDescent="0.2">
      <c r="A5" s="1"/>
      <c r="B5" s="89" t="s">
        <v>128</v>
      </c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96"/>
      <c r="Q5" s="1"/>
    </row>
    <row r="6" spans="1:17" x14ac:dyDescent="0.2">
      <c r="B6" s="88" t="s">
        <v>129</v>
      </c>
    </row>
    <row r="7" spans="1:17" x14ac:dyDescent="0.2">
      <c r="B7" s="88" t="s">
        <v>130</v>
      </c>
    </row>
    <row r="8" spans="1:17" x14ac:dyDescent="0.2">
      <c r="B8" s="88" t="s">
        <v>131</v>
      </c>
    </row>
    <row r="9" spans="1:17" x14ac:dyDescent="0.2">
      <c r="B9" s="88" t="s">
        <v>160</v>
      </c>
    </row>
    <row r="11" spans="1:17" ht="13.5" thickBot="1" x14ac:dyDescent="0.25">
      <c r="B11" s="2" t="s">
        <v>161</v>
      </c>
      <c r="G11" s="10"/>
    </row>
    <row r="12" spans="1:17" ht="13.5" thickBot="1" x14ac:dyDescent="0.25">
      <c r="A12" s="90" t="s">
        <v>0</v>
      </c>
      <c r="B12" s="476" t="s">
        <v>132</v>
      </c>
      <c r="C12" s="479" t="s">
        <v>33</v>
      </c>
      <c r="D12" s="482" t="s">
        <v>34</v>
      </c>
      <c r="E12" s="483"/>
      <c r="F12" s="483"/>
      <c r="G12" s="36"/>
      <c r="H12" s="484" t="s">
        <v>133</v>
      </c>
      <c r="I12" s="487" t="s">
        <v>134</v>
      </c>
      <c r="J12" s="490" t="s">
        <v>36</v>
      </c>
      <c r="K12" s="491"/>
      <c r="L12" s="491"/>
      <c r="M12" s="491"/>
      <c r="N12" s="491"/>
      <c r="O12" s="492"/>
      <c r="P12" s="397"/>
      <c r="Q12" s="116"/>
    </row>
    <row r="13" spans="1:17" x14ac:dyDescent="0.2">
      <c r="A13" s="86"/>
      <c r="B13" s="477"/>
      <c r="C13" s="480"/>
      <c r="D13" s="493" t="s">
        <v>1</v>
      </c>
      <c r="E13" s="495" t="s">
        <v>135</v>
      </c>
      <c r="F13" s="497" t="s">
        <v>136</v>
      </c>
      <c r="G13" s="495" t="s">
        <v>137</v>
      </c>
      <c r="H13" s="485"/>
      <c r="I13" s="488"/>
      <c r="J13" s="499" t="s">
        <v>37</v>
      </c>
      <c r="K13" s="500"/>
      <c r="L13" s="500"/>
      <c r="M13" s="501"/>
      <c r="N13" s="497" t="s">
        <v>136</v>
      </c>
      <c r="O13" s="502" t="s">
        <v>138</v>
      </c>
      <c r="P13" s="397"/>
      <c r="Q13" s="111"/>
    </row>
    <row r="14" spans="1:17" x14ac:dyDescent="0.2">
      <c r="A14" s="5"/>
      <c r="B14" s="477"/>
      <c r="C14" s="480"/>
      <c r="D14" s="493"/>
      <c r="E14" s="495"/>
      <c r="F14" s="497"/>
      <c r="G14" s="495"/>
      <c r="H14" s="485"/>
      <c r="I14" s="488"/>
      <c r="J14" s="504" t="s">
        <v>1</v>
      </c>
      <c r="K14" s="505" t="s">
        <v>13</v>
      </c>
      <c r="L14" s="508" t="s">
        <v>54</v>
      </c>
      <c r="M14" s="505" t="s">
        <v>35</v>
      </c>
      <c r="N14" s="497"/>
      <c r="O14" s="502"/>
      <c r="P14" s="398"/>
      <c r="Q14" s="91"/>
    </row>
    <row r="15" spans="1:17" x14ac:dyDescent="0.2">
      <c r="A15" s="31"/>
      <c r="B15" s="477"/>
      <c r="C15" s="480"/>
      <c r="D15" s="493"/>
      <c r="E15" s="495"/>
      <c r="F15" s="497"/>
      <c r="G15" s="495"/>
      <c r="H15" s="485"/>
      <c r="I15" s="488"/>
      <c r="J15" s="493"/>
      <c r="K15" s="506"/>
      <c r="L15" s="509"/>
      <c r="M15" s="506"/>
      <c r="N15" s="497"/>
      <c r="O15" s="502"/>
      <c r="P15" s="399"/>
      <c r="Q15" s="8"/>
    </row>
    <row r="16" spans="1:17" x14ac:dyDescent="0.2">
      <c r="A16" s="31"/>
      <c r="B16" s="477"/>
      <c r="C16" s="480"/>
      <c r="D16" s="493"/>
      <c r="E16" s="495"/>
      <c r="F16" s="497"/>
      <c r="G16" s="495"/>
      <c r="H16" s="485"/>
      <c r="I16" s="488"/>
      <c r="J16" s="493"/>
      <c r="K16" s="506"/>
      <c r="L16" s="509"/>
      <c r="M16" s="506"/>
      <c r="N16" s="497"/>
      <c r="O16" s="502"/>
      <c r="P16" s="400"/>
      <c r="Q16" s="7"/>
    </row>
    <row r="17" spans="1:17" x14ac:dyDescent="0.2">
      <c r="A17" s="31"/>
      <c r="B17" s="477"/>
      <c r="C17" s="480"/>
      <c r="D17" s="493"/>
      <c r="E17" s="495"/>
      <c r="F17" s="497"/>
      <c r="G17" s="495"/>
      <c r="H17" s="485"/>
      <c r="I17" s="488"/>
      <c r="J17" s="493"/>
      <c r="K17" s="506"/>
      <c r="L17" s="509"/>
      <c r="M17" s="506"/>
      <c r="N17" s="497"/>
      <c r="O17" s="502"/>
      <c r="P17" s="400"/>
      <c r="Q17" s="7"/>
    </row>
    <row r="18" spans="1:17" ht="13.5" thickBot="1" x14ac:dyDescent="0.25">
      <c r="A18" s="9"/>
      <c r="B18" s="478"/>
      <c r="C18" s="481"/>
      <c r="D18" s="494"/>
      <c r="E18" s="496"/>
      <c r="F18" s="498"/>
      <c r="G18" s="496"/>
      <c r="H18" s="486"/>
      <c r="I18" s="489"/>
      <c r="J18" s="494"/>
      <c r="K18" s="507"/>
      <c r="L18" s="510"/>
      <c r="M18" s="507"/>
      <c r="N18" s="498"/>
      <c r="O18" s="503"/>
      <c r="P18" s="400"/>
      <c r="Q18" s="7"/>
    </row>
    <row r="19" spans="1:17" ht="13.5" thickBot="1" x14ac:dyDescent="0.25">
      <c r="A19" s="9"/>
      <c r="B19" s="16" t="s">
        <v>32</v>
      </c>
      <c r="C19" s="8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400"/>
      <c r="Q19" s="7"/>
    </row>
    <row r="20" spans="1:17" ht="13.5" thickBot="1" x14ac:dyDescent="0.25">
      <c r="A20" s="128" t="s">
        <v>6</v>
      </c>
      <c r="B20" s="129" t="s">
        <v>4</v>
      </c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400"/>
      <c r="Q20" s="7"/>
    </row>
    <row r="21" spans="1:17" x14ac:dyDescent="0.2">
      <c r="A21" s="306">
        <v>1</v>
      </c>
      <c r="B21" s="307" t="s">
        <v>64</v>
      </c>
      <c r="C21" s="308">
        <v>1</v>
      </c>
      <c r="D21" s="309">
        <v>2</v>
      </c>
      <c r="E21" s="310">
        <v>1</v>
      </c>
      <c r="F21" s="310">
        <f>D21-E21</f>
        <v>1</v>
      </c>
      <c r="G21" s="311">
        <v>2</v>
      </c>
      <c r="H21" s="236" t="s">
        <v>65</v>
      </c>
      <c r="I21" s="312" t="s">
        <v>139</v>
      </c>
      <c r="J21" s="309">
        <f>K21+L21+M21+N21</f>
        <v>60</v>
      </c>
      <c r="K21" s="236"/>
      <c r="L21" s="236">
        <v>30</v>
      </c>
      <c r="M21" s="236">
        <v>0</v>
      </c>
      <c r="N21" s="313">
        <v>30</v>
      </c>
      <c r="O21" s="237">
        <v>30</v>
      </c>
      <c r="P21" s="400">
        <f>J21/D21</f>
        <v>30</v>
      </c>
    </row>
    <row r="22" spans="1:17" x14ac:dyDescent="0.2">
      <c r="A22" s="150">
        <v>2</v>
      </c>
      <c r="B22" s="314" t="s">
        <v>64</v>
      </c>
      <c r="C22" s="315">
        <v>2</v>
      </c>
      <c r="D22" s="316">
        <v>2</v>
      </c>
      <c r="E22" s="317">
        <v>1</v>
      </c>
      <c r="F22" s="318">
        <v>1</v>
      </c>
      <c r="G22" s="318">
        <v>2</v>
      </c>
      <c r="H22" s="319" t="s">
        <v>65</v>
      </c>
      <c r="I22" s="320" t="s">
        <v>139</v>
      </c>
      <c r="J22" s="158">
        <f t="shared" ref="J22:J32" si="0">K22+L22+M22+N22</f>
        <v>60</v>
      </c>
      <c r="K22" s="321"/>
      <c r="L22" s="321">
        <v>30</v>
      </c>
      <c r="M22" s="322">
        <v>0</v>
      </c>
      <c r="N22" s="322">
        <v>30</v>
      </c>
      <c r="O22" s="323">
        <v>30</v>
      </c>
      <c r="P22" s="400">
        <f t="shared" ref="P22:P33" si="1">J22/D22</f>
        <v>30</v>
      </c>
      <c r="Q22" s="7"/>
    </row>
    <row r="23" spans="1:17" x14ac:dyDescent="0.2">
      <c r="A23" s="150">
        <v>3</v>
      </c>
      <c r="B23" s="324" t="s">
        <v>64</v>
      </c>
      <c r="C23" s="315">
        <v>3</v>
      </c>
      <c r="D23" s="316">
        <v>2</v>
      </c>
      <c r="E23" s="317">
        <v>1</v>
      </c>
      <c r="F23" s="318">
        <v>1</v>
      </c>
      <c r="G23" s="318">
        <v>2</v>
      </c>
      <c r="H23" s="319" t="s">
        <v>65</v>
      </c>
      <c r="I23" s="320" t="s">
        <v>139</v>
      </c>
      <c r="J23" s="158">
        <f t="shared" si="0"/>
        <v>60</v>
      </c>
      <c r="K23" s="321"/>
      <c r="L23" s="321">
        <v>30</v>
      </c>
      <c r="M23" s="322">
        <v>0</v>
      </c>
      <c r="N23" s="322">
        <v>30</v>
      </c>
      <c r="O23" s="323">
        <v>30</v>
      </c>
      <c r="P23" s="400">
        <f t="shared" si="1"/>
        <v>30</v>
      </c>
      <c r="Q23" s="7"/>
    </row>
    <row r="24" spans="1:17" x14ac:dyDescent="0.2">
      <c r="A24" s="150">
        <v>4</v>
      </c>
      <c r="B24" s="324" t="s">
        <v>64</v>
      </c>
      <c r="C24" s="315">
        <v>4</v>
      </c>
      <c r="D24" s="316">
        <v>2</v>
      </c>
      <c r="E24" s="317">
        <v>1</v>
      </c>
      <c r="F24" s="318">
        <v>1</v>
      </c>
      <c r="G24" s="318">
        <v>2</v>
      </c>
      <c r="H24" s="319" t="s">
        <v>140</v>
      </c>
      <c r="I24" s="320" t="s">
        <v>139</v>
      </c>
      <c r="J24" s="158">
        <f t="shared" si="0"/>
        <v>60</v>
      </c>
      <c r="K24" s="321"/>
      <c r="L24" s="321">
        <v>30</v>
      </c>
      <c r="M24" s="322">
        <v>0</v>
      </c>
      <c r="N24" s="322">
        <v>30</v>
      </c>
      <c r="O24" s="323">
        <v>30</v>
      </c>
      <c r="P24" s="400">
        <f t="shared" si="1"/>
        <v>30</v>
      </c>
      <c r="Q24" s="7"/>
    </row>
    <row r="25" spans="1:17" x14ac:dyDescent="0.2">
      <c r="A25" s="135">
        <v>5</v>
      </c>
      <c r="B25" s="139" t="s">
        <v>2</v>
      </c>
      <c r="C25" s="140">
        <v>1</v>
      </c>
      <c r="D25" s="141">
        <v>1</v>
      </c>
      <c r="E25" s="142">
        <v>1</v>
      </c>
      <c r="F25" s="143">
        <v>0</v>
      </c>
      <c r="G25" s="143">
        <v>1</v>
      </c>
      <c r="H25" s="144" t="s">
        <v>65</v>
      </c>
      <c r="I25" s="145" t="s">
        <v>139</v>
      </c>
      <c r="J25" s="137">
        <f t="shared" si="0"/>
        <v>30</v>
      </c>
      <c r="K25" s="146"/>
      <c r="L25" s="146">
        <v>30</v>
      </c>
      <c r="M25" s="147">
        <v>0</v>
      </c>
      <c r="N25" s="147">
        <v>0</v>
      </c>
      <c r="O25" s="148">
        <v>30</v>
      </c>
      <c r="P25" s="400">
        <f t="shared" si="1"/>
        <v>30</v>
      </c>
      <c r="Q25" s="7"/>
    </row>
    <row r="26" spans="1:17" x14ac:dyDescent="0.2">
      <c r="A26" s="135">
        <v>6</v>
      </c>
      <c r="B26" s="149" t="s">
        <v>2</v>
      </c>
      <c r="C26" s="140">
        <v>2</v>
      </c>
      <c r="D26" s="141">
        <v>1</v>
      </c>
      <c r="E26" s="142">
        <v>1</v>
      </c>
      <c r="F26" s="143">
        <v>0</v>
      </c>
      <c r="G26" s="143">
        <v>1</v>
      </c>
      <c r="H26" s="144" t="s">
        <v>65</v>
      </c>
      <c r="I26" s="145" t="s">
        <v>139</v>
      </c>
      <c r="J26" s="137">
        <f t="shared" si="0"/>
        <v>30</v>
      </c>
      <c r="K26" s="146"/>
      <c r="L26" s="146">
        <v>30</v>
      </c>
      <c r="M26" s="147">
        <v>0</v>
      </c>
      <c r="N26" s="147">
        <v>0</v>
      </c>
      <c r="O26" s="148">
        <v>30</v>
      </c>
      <c r="P26" s="400">
        <f t="shared" si="1"/>
        <v>30</v>
      </c>
      <c r="Q26" s="7"/>
    </row>
    <row r="27" spans="1:17" x14ac:dyDescent="0.2">
      <c r="A27" s="135">
        <v>7</v>
      </c>
      <c r="B27" s="149" t="s">
        <v>82</v>
      </c>
      <c r="C27" s="140">
        <v>1</v>
      </c>
      <c r="D27" s="141">
        <v>2</v>
      </c>
      <c r="E27" s="142">
        <v>1</v>
      </c>
      <c r="F27" s="143">
        <v>1</v>
      </c>
      <c r="G27" s="143">
        <v>0</v>
      </c>
      <c r="H27" s="144" t="s">
        <v>65</v>
      </c>
      <c r="I27" s="145" t="s">
        <v>139</v>
      </c>
      <c r="J27" s="137">
        <f t="shared" si="0"/>
        <v>60</v>
      </c>
      <c r="K27" s="146">
        <v>30</v>
      </c>
      <c r="L27" s="146"/>
      <c r="M27" s="147">
        <v>0</v>
      </c>
      <c r="N27" s="147">
        <v>30</v>
      </c>
      <c r="O27" s="148">
        <v>0</v>
      </c>
      <c r="P27" s="400">
        <f t="shared" si="1"/>
        <v>30</v>
      </c>
      <c r="Q27" s="7"/>
    </row>
    <row r="28" spans="1:17" x14ac:dyDescent="0.2">
      <c r="A28" s="135">
        <v>8</v>
      </c>
      <c r="B28" s="149" t="s">
        <v>141</v>
      </c>
      <c r="C28" s="140">
        <v>2</v>
      </c>
      <c r="D28" s="141">
        <v>2</v>
      </c>
      <c r="E28" s="142">
        <v>1</v>
      </c>
      <c r="F28" s="143">
        <v>1</v>
      </c>
      <c r="G28" s="143">
        <v>0</v>
      </c>
      <c r="H28" s="144" t="s">
        <v>65</v>
      </c>
      <c r="I28" s="145" t="s">
        <v>139</v>
      </c>
      <c r="J28" s="137">
        <f t="shared" si="0"/>
        <v>60</v>
      </c>
      <c r="K28" s="146">
        <v>30</v>
      </c>
      <c r="L28" s="146"/>
      <c r="M28" s="147">
        <v>0</v>
      </c>
      <c r="N28" s="147">
        <v>30</v>
      </c>
      <c r="O28" s="148">
        <v>0</v>
      </c>
      <c r="P28" s="400">
        <f t="shared" si="1"/>
        <v>30</v>
      </c>
      <c r="Q28" s="7"/>
    </row>
    <row r="29" spans="1:17" x14ac:dyDescent="0.2">
      <c r="A29" s="150">
        <v>9</v>
      </c>
      <c r="B29" s="151" t="s">
        <v>25</v>
      </c>
      <c r="C29" s="152">
        <v>1</v>
      </c>
      <c r="D29" s="153">
        <v>0.25</v>
      </c>
      <c r="E29" s="154">
        <v>0.25</v>
      </c>
      <c r="F29" s="155">
        <v>0</v>
      </c>
      <c r="G29" s="155">
        <v>0</v>
      </c>
      <c r="H29" s="156" t="s">
        <v>142</v>
      </c>
      <c r="I29" s="157" t="s">
        <v>23</v>
      </c>
      <c r="J29" s="158">
        <f t="shared" si="0"/>
        <v>7</v>
      </c>
      <c r="K29" s="159"/>
      <c r="L29" s="159">
        <v>2</v>
      </c>
      <c r="M29" s="157">
        <v>2</v>
      </c>
      <c r="N29" s="157">
        <v>3</v>
      </c>
      <c r="O29" s="160">
        <v>0</v>
      </c>
      <c r="P29" s="400">
        <f t="shared" si="1"/>
        <v>28</v>
      </c>
      <c r="Q29" s="7"/>
    </row>
    <row r="30" spans="1:17" x14ac:dyDescent="0.2">
      <c r="A30" s="150">
        <v>10</v>
      </c>
      <c r="B30" s="151" t="s">
        <v>56</v>
      </c>
      <c r="C30" s="152">
        <v>1</v>
      </c>
      <c r="D30" s="153">
        <v>0.25</v>
      </c>
      <c r="E30" s="154">
        <v>0.25</v>
      </c>
      <c r="F30" s="155">
        <v>0</v>
      </c>
      <c r="G30" s="155">
        <v>0</v>
      </c>
      <c r="H30" s="156" t="s">
        <v>142</v>
      </c>
      <c r="I30" s="157" t="s">
        <v>23</v>
      </c>
      <c r="J30" s="158">
        <f t="shared" si="0"/>
        <v>7</v>
      </c>
      <c r="K30" s="159"/>
      <c r="L30" s="159">
        <v>2</v>
      </c>
      <c r="M30" s="157">
        <v>2</v>
      </c>
      <c r="N30" s="157">
        <v>3</v>
      </c>
      <c r="O30" s="160">
        <v>0</v>
      </c>
      <c r="P30" s="400">
        <f t="shared" si="1"/>
        <v>28</v>
      </c>
      <c r="Q30" s="7"/>
    </row>
    <row r="31" spans="1:17" x14ac:dyDescent="0.2">
      <c r="A31" s="150">
        <v>11</v>
      </c>
      <c r="B31" s="161" t="s">
        <v>26</v>
      </c>
      <c r="C31" s="152">
        <v>1</v>
      </c>
      <c r="D31" s="153">
        <v>0.5</v>
      </c>
      <c r="E31" s="154">
        <v>0.25</v>
      </c>
      <c r="F31" s="162">
        <v>0.25</v>
      </c>
      <c r="G31" s="155">
        <v>0</v>
      </c>
      <c r="H31" s="156" t="s">
        <v>142</v>
      </c>
      <c r="I31" s="157" t="s">
        <v>23</v>
      </c>
      <c r="J31" s="158">
        <f t="shared" si="0"/>
        <v>12</v>
      </c>
      <c r="K31" s="159"/>
      <c r="L31" s="159">
        <v>4</v>
      </c>
      <c r="M31" s="157">
        <v>2</v>
      </c>
      <c r="N31" s="157">
        <v>6</v>
      </c>
      <c r="O31" s="160">
        <v>0</v>
      </c>
      <c r="P31" s="400">
        <f t="shared" si="1"/>
        <v>24</v>
      </c>
      <c r="Q31" s="7"/>
    </row>
    <row r="32" spans="1:17" ht="13.5" thickBot="1" x14ac:dyDescent="0.25">
      <c r="A32" s="163">
        <v>12</v>
      </c>
      <c r="B32" s="164" t="s">
        <v>143</v>
      </c>
      <c r="C32" s="165">
        <v>1</v>
      </c>
      <c r="D32" s="166">
        <v>0.5</v>
      </c>
      <c r="E32" s="167">
        <v>0.25</v>
      </c>
      <c r="F32" s="168">
        <v>0.25</v>
      </c>
      <c r="G32" s="169">
        <v>0</v>
      </c>
      <c r="H32" s="170" t="s">
        <v>142</v>
      </c>
      <c r="I32" s="171" t="s">
        <v>23</v>
      </c>
      <c r="J32" s="172">
        <f t="shared" si="0"/>
        <v>12</v>
      </c>
      <c r="K32" s="173"/>
      <c r="L32" s="173">
        <v>4</v>
      </c>
      <c r="M32" s="171">
        <v>2</v>
      </c>
      <c r="N32" s="174">
        <v>6</v>
      </c>
      <c r="O32" s="175">
        <v>0</v>
      </c>
      <c r="P32" s="400">
        <f t="shared" si="1"/>
        <v>24</v>
      </c>
      <c r="Q32" s="7"/>
    </row>
    <row r="33" spans="1:17" ht="13.5" thickBot="1" x14ac:dyDescent="0.25">
      <c r="A33" s="176"/>
      <c r="B33" s="177" t="s">
        <v>57</v>
      </c>
      <c r="C33" s="178"/>
      <c r="D33" s="178">
        <f t="shared" ref="D33:G33" si="2">SUM(D21:D32)</f>
        <v>15.5</v>
      </c>
      <c r="E33" s="179">
        <f t="shared" si="2"/>
        <v>9</v>
      </c>
      <c r="F33" s="179">
        <f t="shared" si="2"/>
        <v>6.5</v>
      </c>
      <c r="G33" s="179">
        <f t="shared" si="2"/>
        <v>10</v>
      </c>
      <c r="H33" s="179" t="s">
        <v>48</v>
      </c>
      <c r="I33" s="180" t="s">
        <v>48</v>
      </c>
      <c r="J33" s="181">
        <f>SUM(J21:J32)</f>
        <v>458</v>
      </c>
      <c r="K33" s="182">
        <f t="shared" ref="K33:O33" si="3">SUM(K21:K32)</f>
        <v>60</v>
      </c>
      <c r="L33" s="182">
        <f t="shared" si="3"/>
        <v>192</v>
      </c>
      <c r="M33" s="182">
        <f t="shared" si="3"/>
        <v>8</v>
      </c>
      <c r="N33" s="182">
        <f t="shared" si="3"/>
        <v>198</v>
      </c>
      <c r="O33" s="183">
        <f t="shared" si="3"/>
        <v>180</v>
      </c>
      <c r="P33" s="400">
        <f t="shared" si="1"/>
        <v>29.548387096774192</v>
      </c>
      <c r="Q33" s="111"/>
    </row>
    <row r="34" spans="1:17" x14ac:dyDescent="0.2">
      <c r="A34" s="184"/>
      <c r="B34" s="185" t="s">
        <v>58</v>
      </c>
      <c r="C34" s="186"/>
      <c r="D34" s="187">
        <f>G33</f>
        <v>10</v>
      </c>
      <c r="E34" s="188"/>
      <c r="F34" s="189"/>
      <c r="G34" s="189"/>
      <c r="H34" s="190" t="s">
        <v>48</v>
      </c>
      <c r="I34" s="191" t="s">
        <v>48</v>
      </c>
      <c r="J34" s="192">
        <f>O33</f>
        <v>180</v>
      </c>
      <c r="K34" s="190"/>
      <c r="L34" s="190"/>
      <c r="M34" s="190"/>
      <c r="N34" s="190"/>
      <c r="O34" s="193"/>
      <c r="P34" s="397"/>
      <c r="Q34" s="111"/>
    </row>
    <row r="35" spans="1:17" ht="13.5" thickBot="1" x14ac:dyDescent="0.25">
      <c r="A35" s="194"/>
      <c r="B35" s="195" t="s">
        <v>59</v>
      </c>
      <c r="C35" s="196"/>
      <c r="D35" s="196">
        <f t="shared" ref="D35:G35" si="4">D21+D22+D23+D24+D25+D26+D27+D28</f>
        <v>14</v>
      </c>
      <c r="E35" s="197">
        <f t="shared" si="4"/>
        <v>8</v>
      </c>
      <c r="F35" s="197">
        <f t="shared" si="4"/>
        <v>6</v>
      </c>
      <c r="G35" s="197">
        <f t="shared" si="4"/>
        <v>10</v>
      </c>
      <c r="H35" s="197" t="s">
        <v>48</v>
      </c>
      <c r="I35" s="198" t="s">
        <v>48</v>
      </c>
      <c r="J35" s="199">
        <f t="shared" ref="J35:O35" si="5">J21+J22+J23+J24+J25+J26+J27+J28</f>
        <v>420</v>
      </c>
      <c r="K35" s="200">
        <f t="shared" si="5"/>
        <v>60</v>
      </c>
      <c r="L35" s="200">
        <f t="shared" si="5"/>
        <v>180</v>
      </c>
      <c r="M35" s="200">
        <f t="shared" si="5"/>
        <v>0</v>
      </c>
      <c r="N35" s="200">
        <f t="shared" si="5"/>
        <v>180</v>
      </c>
      <c r="O35" s="201">
        <f t="shared" si="5"/>
        <v>180</v>
      </c>
      <c r="P35" s="397"/>
      <c r="Q35" s="111"/>
    </row>
    <row r="36" spans="1:17" ht="13.5" thickBot="1" x14ac:dyDescent="0.25">
      <c r="A36" s="128" t="s">
        <v>7</v>
      </c>
      <c r="B36" s="129" t="s">
        <v>5</v>
      </c>
      <c r="C36" s="129"/>
      <c r="D36" s="129"/>
      <c r="E36" s="129"/>
      <c r="F36" s="202"/>
      <c r="G36" s="202"/>
      <c r="H36" s="202"/>
      <c r="I36" s="202"/>
      <c r="J36" s="22"/>
      <c r="K36" s="22"/>
      <c r="L36" s="22"/>
      <c r="M36" s="22"/>
      <c r="N36" s="22"/>
      <c r="O36" s="203"/>
      <c r="P36" s="400"/>
      <c r="Q36" s="7"/>
    </row>
    <row r="37" spans="1:17" ht="13.5" thickBot="1" x14ac:dyDescent="0.25">
      <c r="A37" s="380">
        <v>1</v>
      </c>
      <c r="B37" s="94" t="s">
        <v>66</v>
      </c>
      <c r="C37" s="204">
        <v>1</v>
      </c>
      <c r="D37" s="205">
        <v>3</v>
      </c>
      <c r="E37" s="73">
        <v>1.8</v>
      </c>
      <c r="F37" s="73">
        <v>1.2</v>
      </c>
      <c r="G37" s="73">
        <v>2.4</v>
      </c>
      <c r="H37" s="97" t="s">
        <v>65</v>
      </c>
      <c r="I37" s="98" t="s">
        <v>23</v>
      </c>
      <c r="J37" s="309">
        <f>K37+L37+M37+N37</f>
        <v>75</v>
      </c>
      <c r="K37" s="73"/>
      <c r="L37" s="73">
        <v>45</v>
      </c>
      <c r="M37" s="73">
        <v>0</v>
      </c>
      <c r="N37" s="73">
        <v>30</v>
      </c>
      <c r="O37" s="37">
        <v>45</v>
      </c>
      <c r="P37" s="401">
        <f>J37/D37</f>
        <v>25</v>
      </c>
      <c r="Q37" s="7"/>
    </row>
    <row r="38" spans="1:17" ht="13.5" thickBot="1" x14ac:dyDescent="0.25">
      <c r="A38" s="176"/>
      <c r="B38" s="177" t="s">
        <v>57</v>
      </c>
      <c r="C38" s="208"/>
      <c r="D38" s="209">
        <f>SUM(D37:D37)</f>
        <v>3</v>
      </c>
      <c r="E38" s="179">
        <f>SUM(E37:E37)</f>
        <v>1.8</v>
      </c>
      <c r="F38" s="179">
        <f>SUM(F37:F37)</f>
        <v>1.2</v>
      </c>
      <c r="G38" s="179">
        <f>SUM(G37:G37)</f>
        <v>2.4</v>
      </c>
      <c r="H38" s="179" t="s">
        <v>48</v>
      </c>
      <c r="I38" s="180" t="s">
        <v>48</v>
      </c>
      <c r="J38" s="210">
        <f>J37</f>
        <v>75</v>
      </c>
      <c r="K38" s="210">
        <f t="shared" ref="K38:O38" si="6">K37</f>
        <v>0</v>
      </c>
      <c r="L38" s="210">
        <f t="shared" si="6"/>
        <v>45</v>
      </c>
      <c r="M38" s="210">
        <f t="shared" si="6"/>
        <v>0</v>
      </c>
      <c r="N38" s="210">
        <f t="shared" si="6"/>
        <v>30</v>
      </c>
      <c r="O38" s="381">
        <f t="shared" si="6"/>
        <v>45</v>
      </c>
      <c r="P38" s="401">
        <f t="shared" ref="P38" si="7">J38/D38</f>
        <v>25</v>
      </c>
      <c r="Q38" s="111"/>
    </row>
    <row r="39" spans="1:17" x14ac:dyDescent="0.2">
      <c r="A39" s="211"/>
      <c r="B39" s="212" t="s">
        <v>58</v>
      </c>
      <c r="C39" s="213"/>
      <c r="D39" s="214">
        <f>G38</f>
        <v>2.4</v>
      </c>
      <c r="E39" s="214"/>
      <c r="F39" s="215"/>
      <c r="G39" s="215"/>
      <c r="H39" s="215" t="s">
        <v>48</v>
      </c>
      <c r="I39" s="182" t="s">
        <v>48</v>
      </c>
      <c r="J39" s="192">
        <f>O38</f>
        <v>45</v>
      </c>
      <c r="K39" s="190"/>
      <c r="L39" s="190"/>
      <c r="M39" s="190"/>
      <c r="N39" s="190"/>
      <c r="O39" s="193"/>
      <c r="P39" s="402"/>
      <c r="Q39" s="111"/>
    </row>
    <row r="40" spans="1:17" ht="13.5" thickBot="1" x14ac:dyDescent="0.25">
      <c r="A40" s="216"/>
      <c r="B40" s="217" t="s">
        <v>59</v>
      </c>
      <c r="C40" s="218"/>
      <c r="D40" s="219">
        <v>0</v>
      </c>
      <c r="E40" s="219">
        <v>0</v>
      </c>
      <c r="F40" s="219">
        <v>0</v>
      </c>
      <c r="G40" s="219">
        <v>0</v>
      </c>
      <c r="H40" s="200" t="s">
        <v>48</v>
      </c>
      <c r="I40" s="220" t="s">
        <v>48</v>
      </c>
      <c r="J40" s="199">
        <f>0</f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397"/>
      <c r="Q40" s="111"/>
    </row>
    <row r="41" spans="1:17" ht="13.5" thickBot="1" x14ac:dyDescent="0.25">
      <c r="A41" s="81" t="s">
        <v>9</v>
      </c>
      <c r="B41" s="221" t="s">
        <v>8</v>
      </c>
      <c r="C41" s="221"/>
      <c r="D41" s="202"/>
      <c r="E41" s="202"/>
      <c r="F41" s="202"/>
      <c r="G41" s="202"/>
      <c r="H41" s="202"/>
      <c r="I41" s="202"/>
      <c r="J41" s="22"/>
      <c r="K41" s="22"/>
      <c r="L41" s="22"/>
      <c r="M41" s="22"/>
      <c r="N41" s="22"/>
      <c r="O41" s="203"/>
      <c r="P41" s="400"/>
      <c r="Q41" s="7"/>
    </row>
    <row r="42" spans="1:17" ht="13.5" thickBot="1" x14ac:dyDescent="0.25">
      <c r="A42" s="27">
        <v>1</v>
      </c>
      <c r="B42" s="99" t="s">
        <v>67</v>
      </c>
      <c r="C42" s="87">
        <v>1</v>
      </c>
      <c r="D42" s="326">
        <v>5</v>
      </c>
      <c r="E42" s="73">
        <v>2.6</v>
      </c>
      <c r="F42" s="73">
        <v>2.4</v>
      </c>
      <c r="G42" s="73">
        <v>1.2</v>
      </c>
      <c r="H42" s="97" t="s">
        <v>140</v>
      </c>
      <c r="I42" s="37" t="s">
        <v>23</v>
      </c>
      <c r="J42" s="222">
        <f>K42+L42+M42+N42</f>
        <v>125</v>
      </c>
      <c r="K42" s="95">
        <v>30</v>
      </c>
      <c r="L42" s="100">
        <v>30</v>
      </c>
      <c r="M42" s="73">
        <v>5</v>
      </c>
      <c r="N42" s="73">
        <v>60</v>
      </c>
      <c r="O42" s="419">
        <v>30</v>
      </c>
      <c r="P42" s="403">
        <f>J42/D42</f>
        <v>25</v>
      </c>
      <c r="Q42" s="7"/>
    </row>
    <row r="43" spans="1:17" x14ac:dyDescent="0.2">
      <c r="A43" s="31">
        <v>2</v>
      </c>
      <c r="B43" s="82" t="s">
        <v>83</v>
      </c>
      <c r="C43" s="87">
        <v>1</v>
      </c>
      <c r="D43" s="96">
        <v>7</v>
      </c>
      <c r="E43" s="13">
        <v>3.5</v>
      </c>
      <c r="F43" s="13">
        <v>3.5</v>
      </c>
      <c r="G43" s="13">
        <v>1.66</v>
      </c>
      <c r="H43" s="103" t="s">
        <v>140</v>
      </c>
      <c r="I43" s="14" t="s">
        <v>23</v>
      </c>
      <c r="J43" s="223">
        <f t="shared" ref="J43:J59" si="8">K43+L43+M43+N43</f>
        <v>190</v>
      </c>
      <c r="K43" s="85">
        <v>45</v>
      </c>
      <c r="L43" s="85">
        <v>45</v>
      </c>
      <c r="M43" s="13">
        <v>5</v>
      </c>
      <c r="N43" s="13">
        <v>95</v>
      </c>
      <c r="O43" s="420">
        <v>45</v>
      </c>
      <c r="P43" s="403">
        <f t="shared" ref="P43:P59" si="9">J43/D43</f>
        <v>27.142857142857142</v>
      </c>
      <c r="Q43" s="7"/>
    </row>
    <row r="44" spans="1:17" x14ac:dyDescent="0.2">
      <c r="A44" s="31">
        <v>3</v>
      </c>
      <c r="B44" s="84" t="s">
        <v>84</v>
      </c>
      <c r="C44" s="87">
        <v>1</v>
      </c>
      <c r="D44" s="96">
        <v>4.5</v>
      </c>
      <c r="E44" s="13">
        <v>2.25</v>
      </c>
      <c r="F44" s="13">
        <v>2.25</v>
      </c>
      <c r="G44" s="13">
        <v>1.0900000000000001</v>
      </c>
      <c r="H44" s="103" t="s">
        <v>158</v>
      </c>
      <c r="I44" s="14" t="s">
        <v>23</v>
      </c>
      <c r="J44" s="223">
        <f t="shared" si="8"/>
        <v>124</v>
      </c>
      <c r="K44" s="85">
        <v>30</v>
      </c>
      <c r="L44" s="85">
        <v>30</v>
      </c>
      <c r="M44" s="13">
        <v>2</v>
      </c>
      <c r="N44" s="13">
        <v>62</v>
      </c>
      <c r="O44" s="420">
        <v>30</v>
      </c>
      <c r="P44" s="403">
        <f t="shared" si="9"/>
        <v>27.555555555555557</v>
      </c>
      <c r="Q44" s="7"/>
    </row>
    <row r="45" spans="1:17" x14ac:dyDescent="0.2">
      <c r="A45" s="31">
        <v>4</v>
      </c>
      <c r="B45" s="82" t="s">
        <v>86</v>
      </c>
      <c r="C45" s="224">
        <v>2</v>
      </c>
      <c r="D45" s="104">
        <v>7</v>
      </c>
      <c r="E45" s="13">
        <v>3.5</v>
      </c>
      <c r="F45" s="13">
        <v>3.5</v>
      </c>
      <c r="G45" s="13">
        <v>1.66</v>
      </c>
      <c r="H45" s="103" t="s">
        <v>140</v>
      </c>
      <c r="I45" s="14" t="s">
        <v>23</v>
      </c>
      <c r="J45" s="223">
        <f t="shared" si="8"/>
        <v>190</v>
      </c>
      <c r="K45" s="85">
        <v>45</v>
      </c>
      <c r="L45" s="85">
        <v>45</v>
      </c>
      <c r="M45" s="13">
        <v>5</v>
      </c>
      <c r="N45" s="13">
        <v>95</v>
      </c>
      <c r="O45" s="420">
        <v>45</v>
      </c>
      <c r="P45" s="403">
        <f t="shared" si="9"/>
        <v>27.142857142857142</v>
      </c>
      <c r="Q45" s="7"/>
    </row>
    <row r="46" spans="1:17" x14ac:dyDescent="0.2">
      <c r="A46" s="31">
        <v>5</v>
      </c>
      <c r="B46" s="84" t="s">
        <v>85</v>
      </c>
      <c r="C46" s="87">
        <v>2</v>
      </c>
      <c r="D46" s="96">
        <v>4.5</v>
      </c>
      <c r="E46" s="13">
        <v>2.25</v>
      </c>
      <c r="F46" s="13">
        <v>2.25</v>
      </c>
      <c r="G46" s="13">
        <v>1.0900000000000001</v>
      </c>
      <c r="H46" s="103" t="s">
        <v>140</v>
      </c>
      <c r="I46" s="14" t="s">
        <v>23</v>
      </c>
      <c r="J46" s="223">
        <f t="shared" si="8"/>
        <v>126</v>
      </c>
      <c r="K46" s="85">
        <v>30</v>
      </c>
      <c r="L46" s="85">
        <v>30</v>
      </c>
      <c r="M46" s="13">
        <v>3</v>
      </c>
      <c r="N46" s="13">
        <v>63</v>
      </c>
      <c r="O46" s="420">
        <v>30</v>
      </c>
      <c r="P46" s="403">
        <f t="shared" si="9"/>
        <v>28</v>
      </c>
      <c r="Q46" s="7"/>
    </row>
    <row r="47" spans="1:17" x14ac:dyDescent="0.2">
      <c r="A47" s="31">
        <v>6</v>
      </c>
      <c r="B47" s="82" t="s">
        <v>68</v>
      </c>
      <c r="C47" s="87">
        <v>2</v>
      </c>
      <c r="D47" s="96">
        <v>6</v>
      </c>
      <c r="E47" s="13">
        <v>3.2</v>
      </c>
      <c r="F47" s="13">
        <v>2.8</v>
      </c>
      <c r="G47" s="13">
        <v>1.8</v>
      </c>
      <c r="H47" s="103" t="s">
        <v>140</v>
      </c>
      <c r="I47" s="14" t="s">
        <v>23</v>
      </c>
      <c r="J47" s="223">
        <f t="shared" si="8"/>
        <v>150</v>
      </c>
      <c r="K47" s="85">
        <v>30</v>
      </c>
      <c r="L47" s="85">
        <v>45</v>
      </c>
      <c r="M47" s="13">
        <v>5</v>
      </c>
      <c r="N47" s="13">
        <v>70</v>
      </c>
      <c r="O47" s="420">
        <v>45</v>
      </c>
      <c r="P47" s="403">
        <f t="shared" si="9"/>
        <v>25</v>
      </c>
      <c r="Q47" s="7"/>
    </row>
    <row r="48" spans="1:17" x14ac:dyDescent="0.2">
      <c r="A48" s="31">
        <v>7</v>
      </c>
      <c r="B48" s="82" t="s">
        <v>116</v>
      </c>
      <c r="C48" s="87">
        <v>2</v>
      </c>
      <c r="D48" s="96">
        <v>4</v>
      </c>
      <c r="E48" s="13">
        <v>2.6</v>
      </c>
      <c r="F48" s="13">
        <v>1.4</v>
      </c>
      <c r="G48" s="13">
        <v>1.2</v>
      </c>
      <c r="H48" s="103" t="s">
        <v>158</v>
      </c>
      <c r="I48" s="14" t="s">
        <v>23</v>
      </c>
      <c r="J48" s="223">
        <f t="shared" si="8"/>
        <v>100</v>
      </c>
      <c r="K48" s="85">
        <v>30</v>
      </c>
      <c r="L48" s="85">
        <v>30</v>
      </c>
      <c r="M48" s="13">
        <v>5</v>
      </c>
      <c r="N48" s="13">
        <v>35</v>
      </c>
      <c r="O48" s="420">
        <v>30</v>
      </c>
      <c r="P48" s="403">
        <f t="shared" si="9"/>
        <v>25</v>
      </c>
      <c r="Q48" s="7"/>
    </row>
    <row r="49" spans="1:17" x14ac:dyDescent="0.2">
      <c r="A49" s="31">
        <v>8</v>
      </c>
      <c r="B49" s="99" t="s">
        <v>76</v>
      </c>
      <c r="C49" s="87">
        <v>3</v>
      </c>
      <c r="D49" s="96">
        <v>5</v>
      </c>
      <c r="E49" s="13">
        <v>2.6</v>
      </c>
      <c r="F49" s="13">
        <v>2.4</v>
      </c>
      <c r="G49" s="13">
        <v>1.2</v>
      </c>
      <c r="H49" s="103" t="s">
        <v>140</v>
      </c>
      <c r="I49" s="14" t="s">
        <v>23</v>
      </c>
      <c r="J49" s="223">
        <f t="shared" si="8"/>
        <v>125</v>
      </c>
      <c r="K49" s="85">
        <v>30</v>
      </c>
      <c r="L49" s="85">
        <v>30</v>
      </c>
      <c r="M49" s="13">
        <v>5</v>
      </c>
      <c r="N49" s="13">
        <v>60</v>
      </c>
      <c r="O49" s="420">
        <v>30</v>
      </c>
      <c r="P49" s="403">
        <f t="shared" si="9"/>
        <v>25</v>
      </c>
      <c r="Q49" s="7"/>
    </row>
    <row r="50" spans="1:17" x14ac:dyDescent="0.2">
      <c r="A50" s="31">
        <v>9</v>
      </c>
      <c r="B50" s="82" t="s">
        <v>88</v>
      </c>
      <c r="C50" s="87">
        <v>3</v>
      </c>
      <c r="D50" s="96">
        <v>8</v>
      </c>
      <c r="E50" s="13">
        <v>5</v>
      </c>
      <c r="F50" s="13">
        <v>3</v>
      </c>
      <c r="G50" s="13">
        <v>2.4</v>
      </c>
      <c r="H50" s="103" t="s">
        <v>140</v>
      </c>
      <c r="I50" s="14" t="s">
        <v>23</v>
      </c>
      <c r="J50" s="223">
        <f t="shared" si="8"/>
        <v>200</v>
      </c>
      <c r="K50" s="85">
        <v>60</v>
      </c>
      <c r="L50" s="85">
        <v>60</v>
      </c>
      <c r="M50" s="13">
        <v>5</v>
      </c>
      <c r="N50" s="13">
        <v>75</v>
      </c>
      <c r="O50" s="420">
        <v>60</v>
      </c>
      <c r="P50" s="403">
        <f t="shared" si="9"/>
        <v>25</v>
      </c>
      <c r="Q50" s="7"/>
    </row>
    <row r="51" spans="1:17" x14ac:dyDescent="0.2">
      <c r="A51" s="31">
        <v>10</v>
      </c>
      <c r="B51" s="84" t="s">
        <v>164</v>
      </c>
      <c r="C51" s="87">
        <v>3</v>
      </c>
      <c r="D51" s="96">
        <v>5</v>
      </c>
      <c r="E51" s="13">
        <v>2.52</v>
      </c>
      <c r="F51" s="13">
        <v>2.48</v>
      </c>
      <c r="G51" s="13">
        <v>1.2</v>
      </c>
      <c r="H51" s="103" t="s">
        <v>65</v>
      </c>
      <c r="I51" s="14" t="s">
        <v>23</v>
      </c>
      <c r="J51" s="223">
        <f t="shared" si="8"/>
        <v>125</v>
      </c>
      <c r="K51" s="85">
        <v>30</v>
      </c>
      <c r="L51" s="85">
        <v>30</v>
      </c>
      <c r="M51" s="13">
        <v>3</v>
      </c>
      <c r="N51" s="13">
        <v>62</v>
      </c>
      <c r="O51" s="420">
        <v>30</v>
      </c>
      <c r="P51" s="403">
        <f t="shared" si="9"/>
        <v>25</v>
      </c>
      <c r="Q51" s="7"/>
    </row>
    <row r="52" spans="1:17" x14ac:dyDescent="0.2">
      <c r="A52" s="31">
        <v>11</v>
      </c>
      <c r="B52" s="82" t="s">
        <v>77</v>
      </c>
      <c r="C52" s="224">
        <v>3</v>
      </c>
      <c r="D52" s="104">
        <v>5</v>
      </c>
      <c r="E52" s="13">
        <v>2.6</v>
      </c>
      <c r="F52" s="13">
        <v>2.4</v>
      </c>
      <c r="G52" s="13">
        <v>1.2</v>
      </c>
      <c r="H52" s="103" t="s">
        <v>140</v>
      </c>
      <c r="I52" s="14" t="s">
        <v>23</v>
      </c>
      <c r="J52" s="223">
        <f t="shared" si="8"/>
        <v>125</v>
      </c>
      <c r="K52" s="85">
        <v>30</v>
      </c>
      <c r="L52" s="85">
        <v>30</v>
      </c>
      <c r="M52" s="13">
        <v>5</v>
      </c>
      <c r="N52" s="13">
        <v>60</v>
      </c>
      <c r="O52" s="420">
        <v>30</v>
      </c>
      <c r="P52" s="403">
        <f t="shared" si="9"/>
        <v>25</v>
      </c>
      <c r="Q52" s="7"/>
    </row>
    <row r="53" spans="1:17" x14ac:dyDescent="0.2">
      <c r="A53" s="31">
        <v>12</v>
      </c>
      <c r="B53" s="84" t="s">
        <v>165</v>
      </c>
      <c r="C53" s="87">
        <v>4</v>
      </c>
      <c r="D53" s="104">
        <v>4</v>
      </c>
      <c r="E53" s="13">
        <v>2.6</v>
      </c>
      <c r="F53" s="13">
        <v>1.4</v>
      </c>
      <c r="G53" s="13">
        <v>1.2</v>
      </c>
      <c r="H53" s="103" t="s">
        <v>140</v>
      </c>
      <c r="I53" s="14" t="s">
        <v>23</v>
      </c>
      <c r="J53" s="223">
        <f t="shared" si="8"/>
        <v>100</v>
      </c>
      <c r="K53" s="85">
        <v>30</v>
      </c>
      <c r="L53" s="85">
        <v>30</v>
      </c>
      <c r="M53" s="13">
        <v>5</v>
      </c>
      <c r="N53" s="13">
        <v>35</v>
      </c>
      <c r="O53" s="420">
        <v>30</v>
      </c>
      <c r="P53" s="403">
        <f t="shared" si="9"/>
        <v>25</v>
      </c>
      <c r="Q53" s="7"/>
    </row>
    <row r="54" spans="1:17" x14ac:dyDescent="0.2">
      <c r="A54" s="225">
        <v>13</v>
      </c>
      <c r="B54" s="82" t="s">
        <v>78</v>
      </c>
      <c r="C54" s="87">
        <v>4</v>
      </c>
      <c r="D54" s="96">
        <v>4</v>
      </c>
      <c r="E54" s="13">
        <v>2.52</v>
      </c>
      <c r="F54" s="13">
        <v>1.48</v>
      </c>
      <c r="G54" s="13">
        <v>1.2</v>
      </c>
      <c r="H54" s="103" t="s">
        <v>158</v>
      </c>
      <c r="I54" s="14" t="s">
        <v>23</v>
      </c>
      <c r="J54" s="223">
        <f t="shared" si="8"/>
        <v>100</v>
      </c>
      <c r="K54" s="85">
        <v>30</v>
      </c>
      <c r="L54" s="85">
        <v>30</v>
      </c>
      <c r="M54" s="13">
        <v>3</v>
      </c>
      <c r="N54" s="13">
        <v>37</v>
      </c>
      <c r="O54" s="420">
        <v>30</v>
      </c>
      <c r="P54" s="403">
        <f t="shared" si="9"/>
        <v>25</v>
      </c>
      <c r="Q54" s="7"/>
    </row>
    <row r="55" spans="1:17" x14ac:dyDescent="0.2">
      <c r="A55" s="31">
        <v>14</v>
      </c>
      <c r="B55" s="82" t="s">
        <v>79</v>
      </c>
      <c r="C55" s="87">
        <v>4</v>
      </c>
      <c r="D55" s="327">
        <v>5</v>
      </c>
      <c r="E55" s="13">
        <v>2.6</v>
      </c>
      <c r="F55" s="13">
        <v>2.4</v>
      </c>
      <c r="G55" s="13">
        <v>1.2</v>
      </c>
      <c r="H55" s="103" t="s">
        <v>158</v>
      </c>
      <c r="I55" s="14" t="s">
        <v>23</v>
      </c>
      <c r="J55" s="223">
        <f t="shared" si="8"/>
        <v>125</v>
      </c>
      <c r="K55" s="85">
        <v>30</v>
      </c>
      <c r="L55" s="85">
        <v>30</v>
      </c>
      <c r="M55" s="13">
        <v>5</v>
      </c>
      <c r="N55" s="13">
        <v>60</v>
      </c>
      <c r="O55" s="420">
        <v>30</v>
      </c>
      <c r="P55" s="403">
        <f t="shared" si="9"/>
        <v>25</v>
      </c>
      <c r="Q55" s="7"/>
    </row>
    <row r="56" spans="1:17" x14ac:dyDescent="0.2">
      <c r="A56" s="31">
        <v>15</v>
      </c>
      <c r="B56" s="84" t="s">
        <v>117</v>
      </c>
      <c r="C56" s="87">
        <v>4</v>
      </c>
      <c r="D56" s="327">
        <v>5</v>
      </c>
      <c r="E56" s="13">
        <v>2.6</v>
      </c>
      <c r="F56" s="13">
        <v>2.4</v>
      </c>
      <c r="G56" s="13">
        <v>1.2</v>
      </c>
      <c r="H56" s="103" t="s">
        <v>140</v>
      </c>
      <c r="I56" s="14" t="s">
        <v>23</v>
      </c>
      <c r="J56" s="223">
        <f t="shared" si="8"/>
        <v>125</v>
      </c>
      <c r="K56" s="85">
        <v>30</v>
      </c>
      <c r="L56" s="85">
        <v>30</v>
      </c>
      <c r="M56" s="13">
        <v>5</v>
      </c>
      <c r="N56" s="13">
        <v>60</v>
      </c>
      <c r="O56" s="420">
        <v>30</v>
      </c>
      <c r="P56" s="403">
        <f t="shared" si="9"/>
        <v>25</v>
      </c>
      <c r="Q56" s="7"/>
    </row>
    <row r="57" spans="1:17" x14ac:dyDescent="0.2">
      <c r="A57" s="31">
        <v>16</v>
      </c>
      <c r="B57" s="99" t="s">
        <v>100</v>
      </c>
      <c r="C57" s="87">
        <v>5</v>
      </c>
      <c r="D57" s="327">
        <v>6</v>
      </c>
      <c r="E57" s="13">
        <v>3.2</v>
      </c>
      <c r="F57" s="13">
        <v>2.8</v>
      </c>
      <c r="G57" s="13">
        <v>1.8</v>
      </c>
      <c r="H57" s="103" t="s">
        <v>140</v>
      </c>
      <c r="I57" s="14" t="s">
        <v>23</v>
      </c>
      <c r="J57" s="223">
        <f t="shared" si="8"/>
        <v>150</v>
      </c>
      <c r="K57" s="85">
        <v>30</v>
      </c>
      <c r="L57" s="341">
        <v>45</v>
      </c>
      <c r="M57" s="13">
        <v>5</v>
      </c>
      <c r="N57" s="13">
        <v>70</v>
      </c>
      <c r="O57" s="421">
        <v>45</v>
      </c>
      <c r="P57" s="403">
        <f t="shared" si="9"/>
        <v>25</v>
      </c>
      <c r="Q57" s="7"/>
    </row>
    <row r="58" spans="1:17" x14ac:dyDescent="0.2">
      <c r="A58" s="31">
        <v>17</v>
      </c>
      <c r="B58" s="84" t="s">
        <v>118</v>
      </c>
      <c r="C58" s="101">
        <v>5</v>
      </c>
      <c r="D58" s="328">
        <v>5</v>
      </c>
      <c r="E58" s="13">
        <v>2.6</v>
      </c>
      <c r="F58" s="13">
        <v>2.4</v>
      </c>
      <c r="G58" s="13">
        <v>1.2</v>
      </c>
      <c r="H58" s="103" t="s">
        <v>140</v>
      </c>
      <c r="I58" s="14" t="s">
        <v>23</v>
      </c>
      <c r="J58" s="223">
        <f t="shared" si="8"/>
        <v>125</v>
      </c>
      <c r="K58" s="85">
        <v>30</v>
      </c>
      <c r="L58" s="85">
        <v>30</v>
      </c>
      <c r="M58" s="13">
        <v>5</v>
      </c>
      <c r="N58" s="13">
        <v>60</v>
      </c>
      <c r="O58" s="420">
        <v>30</v>
      </c>
      <c r="P58" s="403">
        <f t="shared" si="9"/>
        <v>25</v>
      </c>
      <c r="Q58" s="7"/>
    </row>
    <row r="59" spans="1:17" ht="13.5" thickBot="1" x14ac:dyDescent="0.25">
      <c r="A59" s="325">
        <v>18</v>
      </c>
      <c r="B59" s="102" t="s">
        <v>102</v>
      </c>
      <c r="C59" s="101">
        <v>6</v>
      </c>
      <c r="D59" s="329">
        <v>3.5</v>
      </c>
      <c r="E59" s="173">
        <v>1.75</v>
      </c>
      <c r="F59" s="173">
        <v>1.75</v>
      </c>
      <c r="G59" s="173">
        <v>1.64</v>
      </c>
      <c r="H59" s="170" t="s">
        <v>65</v>
      </c>
      <c r="I59" s="175" t="s">
        <v>30</v>
      </c>
      <c r="J59" s="166">
        <f t="shared" si="8"/>
        <v>96</v>
      </c>
      <c r="K59" s="422"/>
      <c r="L59" s="423">
        <v>45</v>
      </c>
      <c r="M59" s="173">
        <v>3</v>
      </c>
      <c r="N59" s="173">
        <v>48</v>
      </c>
      <c r="O59" s="424">
        <v>45</v>
      </c>
      <c r="P59" s="403">
        <f t="shared" si="9"/>
        <v>27.428571428571427</v>
      </c>
      <c r="Q59" s="7"/>
    </row>
    <row r="60" spans="1:17" ht="13.5" thickBot="1" x14ac:dyDescent="0.25">
      <c r="A60" s="176"/>
      <c r="B60" s="177" t="s">
        <v>57</v>
      </c>
      <c r="C60" s="176"/>
      <c r="D60" s="228">
        <f>SUM(D42:D59)</f>
        <v>93.5</v>
      </c>
      <c r="E60" s="197">
        <f>SUM(E42:E59)</f>
        <v>50.490000000000016</v>
      </c>
      <c r="F60" s="197">
        <f>SUM(F42:F59)</f>
        <v>43.009999999999991</v>
      </c>
      <c r="G60" s="197">
        <f>SUM(G42:G59)</f>
        <v>25.139999999999997</v>
      </c>
      <c r="H60" s="197" t="s">
        <v>48</v>
      </c>
      <c r="I60" s="229" t="s">
        <v>48</v>
      </c>
      <c r="J60" s="230">
        <f t="shared" ref="J60:O60" si="10">SUM(J42:J59)</f>
        <v>2401</v>
      </c>
      <c r="K60" s="197">
        <f t="shared" si="10"/>
        <v>570</v>
      </c>
      <c r="L60" s="197">
        <f t="shared" si="10"/>
        <v>645</v>
      </c>
      <c r="M60" s="197">
        <f t="shared" si="10"/>
        <v>79</v>
      </c>
      <c r="N60" s="197">
        <f t="shared" si="10"/>
        <v>1107</v>
      </c>
      <c r="O60" s="229">
        <f t="shared" si="10"/>
        <v>645</v>
      </c>
      <c r="P60" s="403">
        <f t="shared" ref="P60" si="11">J60/D60</f>
        <v>25.679144385026738</v>
      </c>
      <c r="Q60" s="111"/>
    </row>
    <row r="61" spans="1:17" x14ac:dyDescent="0.2">
      <c r="A61" s="184"/>
      <c r="B61" s="185" t="s">
        <v>58</v>
      </c>
      <c r="C61" s="184"/>
      <c r="D61" s="187">
        <f>G60</f>
        <v>25.139999999999997</v>
      </c>
      <c r="E61" s="188"/>
      <c r="F61" s="189"/>
      <c r="G61" s="189"/>
      <c r="H61" s="189" t="s">
        <v>48</v>
      </c>
      <c r="I61" s="231" t="s">
        <v>48</v>
      </c>
      <c r="J61" s="232">
        <f>O60</f>
        <v>645</v>
      </c>
      <c r="K61" s="189"/>
      <c r="L61" s="189"/>
      <c r="M61" s="232"/>
      <c r="N61" s="232"/>
      <c r="O61" s="231"/>
      <c r="P61" s="404"/>
      <c r="Q61" s="111"/>
    </row>
    <row r="62" spans="1:17" ht="13.5" thickBot="1" x14ac:dyDescent="0.25">
      <c r="A62" s="194"/>
      <c r="B62" s="195" t="s">
        <v>59</v>
      </c>
      <c r="C62" s="194"/>
      <c r="D62" s="233">
        <f>0</f>
        <v>0</v>
      </c>
      <c r="E62" s="233">
        <v>0</v>
      </c>
      <c r="F62" s="233">
        <v>0</v>
      </c>
      <c r="G62" s="233">
        <v>0</v>
      </c>
      <c r="H62" s="197" t="s">
        <v>48</v>
      </c>
      <c r="I62" s="229" t="s">
        <v>48</v>
      </c>
      <c r="J62" s="234">
        <v>0</v>
      </c>
      <c r="K62" s="234">
        <v>0</v>
      </c>
      <c r="L62" s="234">
        <v>0</v>
      </c>
      <c r="M62" s="234">
        <v>0</v>
      </c>
      <c r="N62" s="234">
        <v>0</v>
      </c>
      <c r="O62" s="234">
        <v>0</v>
      </c>
      <c r="P62" s="404"/>
      <c r="Q62" s="111"/>
    </row>
    <row r="63" spans="1:17" ht="13.5" thickBot="1" x14ac:dyDescent="0.25">
      <c r="A63" s="128" t="s">
        <v>10</v>
      </c>
      <c r="B63" s="129" t="s">
        <v>11</v>
      </c>
      <c r="C63" s="129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35"/>
      <c r="P63" s="404"/>
      <c r="Q63" s="7"/>
    </row>
    <row r="64" spans="1:17" x14ac:dyDescent="0.2">
      <c r="A64" s="333">
        <v>1</v>
      </c>
      <c r="B64" s="334" t="s">
        <v>74</v>
      </c>
      <c r="C64" s="132">
        <v>1</v>
      </c>
      <c r="D64" s="133">
        <v>4</v>
      </c>
      <c r="E64" s="244">
        <v>2.4</v>
      </c>
      <c r="F64" s="244">
        <v>1.6</v>
      </c>
      <c r="G64" s="244">
        <v>1.8</v>
      </c>
      <c r="H64" s="133" t="s">
        <v>65</v>
      </c>
      <c r="I64" s="338" t="s">
        <v>30</v>
      </c>
      <c r="J64" s="339">
        <f>K64+L64+M64+N64</f>
        <v>100</v>
      </c>
      <c r="K64" s="133">
        <v>15</v>
      </c>
      <c r="L64" s="133">
        <v>45</v>
      </c>
      <c r="M64" s="244">
        <v>0</v>
      </c>
      <c r="N64" s="244">
        <v>40</v>
      </c>
      <c r="O64" s="134">
        <v>45</v>
      </c>
      <c r="P64" s="405">
        <f>J64/D64</f>
        <v>25</v>
      </c>
      <c r="Q64" s="7"/>
    </row>
    <row r="65" spans="1:17" x14ac:dyDescent="0.2">
      <c r="A65" s="331">
        <v>2</v>
      </c>
      <c r="B65" s="330" t="s">
        <v>75</v>
      </c>
      <c r="C65" s="372">
        <v>2</v>
      </c>
      <c r="D65" s="371">
        <v>3.5</v>
      </c>
      <c r="E65" s="146">
        <v>2.5299999999999998</v>
      </c>
      <c r="F65" s="146">
        <v>0.97</v>
      </c>
      <c r="G65" s="146">
        <v>1.17</v>
      </c>
      <c r="H65" s="371" t="s">
        <v>140</v>
      </c>
      <c r="I65" s="368" t="s">
        <v>30</v>
      </c>
      <c r="J65" s="373">
        <f t="shared" ref="J65:J67" si="12">K65+L65+M65+N65</f>
        <v>90</v>
      </c>
      <c r="K65" s="371">
        <v>30</v>
      </c>
      <c r="L65" s="371">
        <v>30</v>
      </c>
      <c r="M65" s="146">
        <v>5</v>
      </c>
      <c r="N65" s="146">
        <v>25</v>
      </c>
      <c r="O65" s="148">
        <v>30</v>
      </c>
      <c r="P65" s="405">
        <f t="shared" ref="P65:P67" si="13">J65/D65</f>
        <v>25.714285714285715</v>
      </c>
      <c r="Q65" s="7"/>
    </row>
    <row r="66" spans="1:17" x14ac:dyDescent="0.2">
      <c r="A66" s="331">
        <v>3</v>
      </c>
      <c r="B66" s="330" t="s">
        <v>87</v>
      </c>
      <c r="C66" s="372">
        <v>3</v>
      </c>
      <c r="D66" s="371">
        <v>5</v>
      </c>
      <c r="E66" s="146">
        <v>2.6</v>
      </c>
      <c r="F66" s="146">
        <v>2.4</v>
      </c>
      <c r="G66" s="146">
        <v>1.2</v>
      </c>
      <c r="H66" s="371" t="s">
        <v>140</v>
      </c>
      <c r="I66" s="368" t="s">
        <v>30</v>
      </c>
      <c r="J66" s="373">
        <f t="shared" si="12"/>
        <v>125</v>
      </c>
      <c r="K66" s="371">
        <v>30</v>
      </c>
      <c r="L66" s="371">
        <v>30</v>
      </c>
      <c r="M66" s="146">
        <v>5</v>
      </c>
      <c r="N66" s="146">
        <v>60</v>
      </c>
      <c r="O66" s="148">
        <v>30</v>
      </c>
      <c r="P66" s="405">
        <f t="shared" si="13"/>
        <v>25</v>
      </c>
      <c r="Q66" s="7"/>
    </row>
    <row r="67" spans="1:17" x14ac:dyDescent="0.2">
      <c r="A67" s="331">
        <v>4</v>
      </c>
      <c r="B67" s="330" t="s">
        <v>80</v>
      </c>
      <c r="C67" s="372">
        <v>4</v>
      </c>
      <c r="D67" s="371">
        <v>5</v>
      </c>
      <c r="E67" s="146">
        <v>2.6</v>
      </c>
      <c r="F67" s="146">
        <v>2.4</v>
      </c>
      <c r="G67" s="146">
        <v>1.2</v>
      </c>
      <c r="H67" s="371" t="s">
        <v>140</v>
      </c>
      <c r="I67" s="368" t="s">
        <v>30</v>
      </c>
      <c r="J67" s="373">
        <f t="shared" si="12"/>
        <v>125</v>
      </c>
      <c r="K67" s="371">
        <v>30</v>
      </c>
      <c r="L67" s="371">
        <v>30</v>
      </c>
      <c r="M67" s="146">
        <v>5</v>
      </c>
      <c r="N67" s="146">
        <v>60</v>
      </c>
      <c r="O67" s="148">
        <v>30</v>
      </c>
      <c r="P67" s="405">
        <f t="shared" si="13"/>
        <v>25</v>
      </c>
      <c r="Q67" s="7"/>
    </row>
    <row r="68" spans="1:17" x14ac:dyDescent="0.2">
      <c r="A68" s="331" t="s">
        <v>152</v>
      </c>
      <c r="B68" s="330" t="s">
        <v>93</v>
      </c>
      <c r="C68" s="468">
        <v>4</v>
      </c>
      <c r="D68" s="462">
        <v>5</v>
      </c>
      <c r="E68" s="464">
        <v>2.52</v>
      </c>
      <c r="F68" s="464">
        <v>2.48</v>
      </c>
      <c r="G68" s="464">
        <v>1.2</v>
      </c>
      <c r="H68" s="462" t="s">
        <v>65</v>
      </c>
      <c r="I68" s="470" t="s">
        <v>30</v>
      </c>
      <c r="J68" s="472">
        <f>K68+L68+M68+N68</f>
        <v>125</v>
      </c>
      <c r="K68" s="462">
        <v>30</v>
      </c>
      <c r="L68" s="462">
        <v>30</v>
      </c>
      <c r="M68" s="464">
        <v>3</v>
      </c>
      <c r="N68" s="464">
        <v>62</v>
      </c>
      <c r="O68" s="466">
        <v>30</v>
      </c>
      <c r="P68" s="544">
        <f>J68/D68</f>
        <v>25</v>
      </c>
      <c r="Q68" s="7"/>
    </row>
    <row r="69" spans="1:17" x14ac:dyDescent="0.2">
      <c r="A69" s="331" t="s">
        <v>153</v>
      </c>
      <c r="B69" s="330" t="s">
        <v>94</v>
      </c>
      <c r="C69" s="512"/>
      <c r="D69" s="511"/>
      <c r="E69" s="464"/>
      <c r="F69" s="464"/>
      <c r="G69" s="464"/>
      <c r="H69" s="464"/>
      <c r="I69" s="470"/>
      <c r="J69" s="472"/>
      <c r="K69" s="511"/>
      <c r="L69" s="511"/>
      <c r="M69" s="464"/>
      <c r="N69" s="464"/>
      <c r="O69" s="466"/>
      <c r="P69" s="544"/>
      <c r="Q69" s="7"/>
    </row>
    <row r="70" spans="1:17" x14ac:dyDescent="0.2">
      <c r="A70" s="331" t="s">
        <v>154</v>
      </c>
      <c r="B70" s="330" t="s">
        <v>105</v>
      </c>
      <c r="C70" s="468">
        <v>5</v>
      </c>
      <c r="D70" s="462">
        <v>5</v>
      </c>
      <c r="E70" s="464">
        <v>2.6</v>
      </c>
      <c r="F70" s="464">
        <v>2.4</v>
      </c>
      <c r="G70" s="464">
        <v>1.2</v>
      </c>
      <c r="H70" s="462" t="s">
        <v>140</v>
      </c>
      <c r="I70" s="470" t="s">
        <v>30</v>
      </c>
      <c r="J70" s="472">
        <f>K70+L70+M70+N70</f>
        <v>125</v>
      </c>
      <c r="K70" s="462">
        <v>30</v>
      </c>
      <c r="L70" s="462">
        <v>30</v>
      </c>
      <c r="M70" s="464">
        <v>5</v>
      </c>
      <c r="N70" s="464">
        <v>60</v>
      </c>
      <c r="O70" s="466">
        <v>30</v>
      </c>
      <c r="P70" s="544">
        <f>J70/D70</f>
        <v>25</v>
      </c>
      <c r="Q70" s="7"/>
    </row>
    <row r="71" spans="1:17" x14ac:dyDescent="0.2">
      <c r="A71" s="331" t="s">
        <v>155</v>
      </c>
      <c r="B71" s="330" t="s">
        <v>106</v>
      </c>
      <c r="C71" s="468"/>
      <c r="D71" s="462"/>
      <c r="E71" s="464"/>
      <c r="F71" s="464"/>
      <c r="G71" s="464"/>
      <c r="H71" s="464"/>
      <c r="I71" s="470"/>
      <c r="J71" s="472"/>
      <c r="K71" s="462"/>
      <c r="L71" s="462"/>
      <c r="M71" s="464"/>
      <c r="N71" s="464"/>
      <c r="O71" s="466"/>
      <c r="P71" s="544"/>
      <c r="Q71" s="7"/>
    </row>
    <row r="72" spans="1:17" x14ac:dyDescent="0.2">
      <c r="A72" s="331">
        <v>7</v>
      </c>
      <c r="B72" s="330" t="s">
        <v>103</v>
      </c>
      <c r="C72" s="372">
        <v>5</v>
      </c>
      <c r="D72" s="371">
        <v>6</v>
      </c>
      <c r="E72" s="369">
        <v>3.2</v>
      </c>
      <c r="F72" s="369">
        <v>2.8</v>
      </c>
      <c r="G72" s="369">
        <v>1.8</v>
      </c>
      <c r="H72" s="369" t="s">
        <v>140</v>
      </c>
      <c r="I72" s="368" t="s">
        <v>30</v>
      </c>
      <c r="J72" s="373">
        <f t="shared" ref="J72" si="14">K72+L72+M72+N72</f>
        <v>150</v>
      </c>
      <c r="K72" s="371">
        <v>30</v>
      </c>
      <c r="L72" s="371">
        <v>45</v>
      </c>
      <c r="M72" s="369">
        <v>5</v>
      </c>
      <c r="N72" s="369">
        <v>70</v>
      </c>
      <c r="O72" s="370">
        <v>45</v>
      </c>
      <c r="P72" s="406">
        <f>J72/D72</f>
        <v>25</v>
      </c>
      <c r="Q72" s="7"/>
    </row>
    <row r="73" spans="1:17" x14ac:dyDescent="0.2">
      <c r="A73" s="331" t="s">
        <v>156</v>
      </c>
      <c r="B73" s="330" t="s">
        <v>107</v>
      </c>
      <c r="C73" s="468">
        <v>6</v>
      </c>
      <c r="D73" s="462">
        <v>4</v>
      </c>
      <c r="E73" s="464">
        <v>2.6</v>
      </c>
      <c r="F73" s="464">
        <v>1.4</v>
      </c>
      <c r="G73" s="464">
        <v>1.2</v>
      </c>
      <c r="H73" s="464" t="s">
        <v>140</v>
      </c>
      <c r="I73" s="470" t="s">
        <v>30</v>
      </c>
      <c r="J73" s="472">
        <f>K73+L73+M73+N73</f>
        <v>100</v>
      </c>
      <c r="K73" s="462">
        <v>30</v>
      </c>
      <c r="L73" s="462">
        <v>30</v>
      </c>
      <c r="M73" s="464">
        <v>5</v>
      </c>
      <c r="N73" s="464">
        <v>35</v>
      </c>
      <c r="O73" s="466">
        <v>30</v>
      </c>
      <c r="P73" s="544">
        <f>J73/D73</f>
        <v>25</v>
      </c>
      <c r="Q73" s="7"/>
    </row>
    <row r="74" spans="1:17" ht="13.5" thickBot="1" x14ac:dyDescent="0.25">
      <c r="A74" s="332" t="s">
        <v>157</v>
      </c>
      <c r="B74" s="337" t="s">
        <v>115</v>
      </c>
      <c r="C74" s="469"/>
      <c r="D74" s="463"/>
      <c r="E74" s="465"/>
      <c r="F74" s="465"/>
      <c r="G74" s="465"/>
      <c r="H74" s="465"/>
      <c r="I74" s="471"/>
      <c r="J74" s="473"/>
      <c r="K74" s="463"/>
      <c r="L74" s="463"/>
      <c r="M74" s="465"/>
      <c r="N74" s="465"/>
      <c r="O74" s="467"/>
      <c r="P74" s="544"/>
      <c r="Q74" s="7"/>
    </row>
    <row r="75" spans="1:17" ht="13.5" thickBot="1" x14ac:dyDescent="0.25">
      <c r="A75" s="239"/>
      <c r="B75" s="239" t="s">
        <v>57</v>
      </c>
      <c r="C75" s="239"/>
      <c r="D75" s="230">
        <f>SUM(D64:D74)</f>
        <v>37.5</v>
      </c>
      <c r="E75" s="230">
        <f t="shared" ref="E75:G75" si="15">SUM(E64:E74)</f>
        <v>21.05</v>
      </c>
      <c r="F75" s="230">
        <f t="shared" si="15"/>
        <v>16.45</v>
      </c>
      <c r="G75" s="230">
        <f t="shared" si="15"/>
        <v>10.77</v>
      </c>
      <c r="H75" s="197" t="s">
        <v>48</v>
      </c>
      <c r="I75" s="229" t="s">
        <v>48</v>
      </c>
      <c r="J75" s="230">
        <f>SUM(J64:J74)</f>
        <v>940</v>
      </c>
      <c r="K75" s="230">
        <f t="shared" ref="K75:O75" si="16">SUM(K64:K74)</f>
        <v>225</v>
      </c>
      <c r="L75" s="230">
        <f t="shared" si="16"/>
        <v>270</v>
      </c>
      <c r="M75" s="230">
        <f t="shared" si="16"/>
        <v>33</v>
      </c>
      <c r="N75" s="230">
        <f t="shared" si="16"/>
        <v>412</v>
      </c>
      <c r="O75" s="230">
        <f t="shared" si="16"/>
        <v>270</v>
      </c>
      <c r="P75" s="405">
        <f>J75/D75</f>
        <v>25.066666666666666</v>
      </c>
      <c r="Q75" s="111"/>
    </row>
    <row r="76" spans="1:17" x14ac:dyDescent="0.2">
      <c r="A76" s="184"/>
      <c r="B76" s="185" t="s">
        <v>58</v>
      </c>
      <c r="C76" s="240"/>
      <c r="D76" s="188">
        <f>G75</f>
        <v>10.77</v>
      </c>
      <c r="E76" s="188"/>
      <c r="F76" s="189"/>
      <c r="G76" s="189"/>
      <c r="H76" s="190" t="s">
        <v>48</v>
      </c>
      <c r="I76" s="193" t="s">
        <v>48</v>
      </c>
      <c r="J76" s="232">
        <f>O75</f>
        <v>270</v>
      </c>
      <c r="K76" s="189"/>
      <c r="L76" s="189"/>
      <c r="M76" s="232"/>
      <c r="N76" s="232"/>
      <c r="O76" s="231"/>
      <c r="P76" s="404"/>
      <c r="Q76" s="111"/>
    </row>
    <row r="77" spans="1:17" ht="13.5" thickBot="1" x14ac:dyDescent="0.25">
      <c r="A77" s="194"/>
      <c r="B77" s="195" t="s">
        <v>59</v>
      </c>
      <c r="C77" s="241"/>
      <c r="D77" s="242">
        <f>D75</f>
        <v>37.5</v>
      </c>
      <c r="E77" s="242">
        <f t="shared" ref="E77:G77" si="17">E75</f>
        <v>21.05</v>
      </c>
      <c r="F77" s="242">
        <f t="shared" si="17"/>
        <v>16.45</v>
      </c>
      <c r="G77" s="242">
        <f t="shared" si="17"/>
        <v>10.77</v>
      </c>
      <c r="H77" s="197" t="s">
        <v>48</v>
      </c>
      <c r="I77" s="229" t="s">
        <v>48</v>
      </c>
      <c r="J77" s="242">
        <f t="shared" ref="J77:O77" si="18">J75</f>
        <v>940</v>
      </c>
      <c r="K77" s="242">
        <f t="shared" si="18"/>
        <v>225</v>
      </c>
      <c r="L77" s="242">
        <f t="shared" si="18"/>
        <v>270</v>
      </c>
      <c r="M77" s="242">
        <f t="shared" si="18"/>
        <v>33</v>
      </c>
      <c r="N77" s="242">
        <f t="shared" si="18"/>
        <v>412</v>
      </c>
      <c r="O77" s="242">
        <f t="shared" si="18"/>
        <v>270</v>
      </c>
      <c r="P77" s="404"/>
      <c r="Q77" s="111"/>
    </row>
    <row r="78" spans="1:17" ht="13.5" thickBot="1" x14ac:dyDescent="0.25">
      <c r="A78" s="81" t="s">
        <v>45</v>
      </c>
      <c r="B78" s="221" t="s">
        <v>12</v>
      </c>
      <c r="C78" s="129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35"/>
      <c r="P78" s="404"/>
      <c r="Q78" s="7"/>
    </row>
    <row r="79" spans="1:17" x14ac:dyDescent="0.2">
      <c r="A79" s="243">
        <v>1</v>
      </c>
      <c r="B79" s="336" t="s">
        <v>101</v>
      </c>
      <c r="C79" s="340">
        <v>5</v>
      </c>
      <c r="D79" s="342">
        <v>4</v>
      </c>
      <c r="E79" s="244">
        <v>2</v>
      </c>
      <c r="F79" s="244">
        <v>2</v>
      </c>
      <c r="G79" s="244">
        <v>0</v>
      </c>
      <c r="H79" s="133" t="s">
        <v>65</v>
      </c>
      <c r="I79" s="245" t="s">
        <v>30</v>
      </c>
      <c r="J79" s="246">
        <f>K79+L79+M79+N79</f>
        <v>100</v>
      </c>
      <c r="K79" s="227">
        <v>45</v>
      </c>
      <c r="L79" s="144"/>
      <c r="M79" s="244">
        <v>5</v>
      </c>
      <c r="N79" s="244">
        <v>50</v>
      </c>
      <c r="O79" s="134">
        <v>0</v>
      </c>
      <c r="P79" s="404">
        <f>J79/D79</f>
        <v>25</v>
      </c>
      <c r="Q79" s="7"/>
    </row>
    <row r="80" spans="1:17" x14ac:dyDescent="0.2">
      <c r="A80" s="226">
        <v>2</v>
      </c>
      <c r="B80" s="336" t="s">
        <v>119</v>
      </c>
      <c r="C80" s="340">
        <v>5</v>
      </c>
      <c r="D80" s="342">
        <v>4</v>
      </c>
      <c r="E80" s="146">
        <v>2</v>
      </c>
      <c r="F80" s="146">
        <v>2</v>
      </c>
      <c r="G80" s="146">
        <v>1.8</v>
      </c>
      <c r="H80" s="144" t="s">
        <v>65</v>
      </c>
      <c r="I80" s="145" t="s">
        <v>30</v>
      </c>
      <c r="J80" s="141">
        <f>K80+L80+M80+N80</f>
        <v>100</v>
      </c>
      <c r="K80" s="227"/>
      <c r="L80" s="144">
        <v>45</v>
      </c>
      <c r="M80" s="146">
        <v>5</v>
      </c>
      <c r="N80" s="146">
        <v>50</v>
      </c>
      <c r="O80" s="148">
        <v>45</v>
      </c>
      <c r="P80" s="404">
        <f t="shared" ref="P80:P82" si="19">J80/D80</f>
        <v>25</v>
      </c>
      <c r="Q80" s="7"/>
    </row>
    <row r="81" spans="1:17" x14ac:dyDescent="0.2">
      <c r="A81" s="226">
        <v>3</v>
      </c>
      <c r="B81" s="336" t="s">
        <v>101</v>
      </c>
      <c r="C81" s="340">
        <v>6</v>
      </c>
      <c r="D81" s="342">
        <v>2.5</v>
      </c>
      <c r="E81" s="146">
        <v>1.25</v>
      </c>
      <c r="F81" s="146">
        <v>1.25</v>
      </c>
      <c r="G81" s="146">
        <v>0</v>
      </c>
      <c r="H81" s="144" t="s">
        <v>65</v>
      </c>
      <c r="I81" s="145" t="s">
        <v>30</v>
      </c>
      <c r="J81" s="141">
        <f t="shared" ref="J81:J82" si="20">K81+L81+M81+N81</f>
        <v>66</v>
      </c>
      <c r="K81" s="227">
        <v>30</v>
      </c>
      <c r="L81" s="144"/>
      <c r="M81" s="146">
        <v>3</v>
      </c>
      <c r="N81" s="146">
        <v>33</v>
      </c>
      <c r="O81" s="148">
        <v>0</v>
      </c>
      <c r="P81" s="404">
        <f t="shared" si="19"/>
        <v>26.4</v>
      </c>
      <c r="Q81" s="7"/>
    </row>
    <row r="82" spans="1:17" ht="13.5" thickBot="1" x14ac:dyDescent="0.25">
      <c r="A82" s="226">
        <v>4</v>
      </c>
      <c r="B82" s="336" t="s">
        <v>119</v>
      </c>
      <c r="C82" s="340">
        <v>6</v>
      </c>
      <c r="D82" s="342">
        <v>4</v>
      </c>
      <c r="E82" s="146">
        <v>2</v>
      </c>
      <c r="F82" s="146">
        <v>2</v>
      </c>
      <c r="G82" s="146">
        <v>1.8</v>
      </c>
      <c r="H82" s="144" t="s">
        <v>65</v>
      </c>
      <c r="I82" s="145" t="s">
        <v>30</v>
      </c>
      <c r="J82" s="141">
        <f t="shared" si="20"/>
        <v>100</v>
      </c>
      <c r="K82" s="227"/>
      <c r="L82" s="144">
        <v>45</v>
      </c>
      <c r="M82" s="146">
        <v>5</v>
      </c>
      <c r="N82" s="146">
        <v>50</v>
      </c>
      <c r="O82" s="148">
        <v>45</v>
      </c>
      <c r="P82" s="404">
        <f t="shared" si="19"/>
        <v>25</v>
      </c>
      <c r="Q82" s="7"/>
    </row>
    <row r="83" spans="1:17" ht="13.5" thickBot="1" x14ac:dyDescent="0.25">
      <c r="A83" s="176"/>
      <c r="B83" s="177" t="s">
        <v>57</v>
      </c>
      <c r="C83" s="239"/>
      <c r="D83" s="208">
        <f>SUM(D79:D82)</f>
        <v>14.5</v>
      </c>
      <c r="E83" s="208">
        <f t="shared" ref="E83:G83" si="21">SUM(E79:E82)</f>
        <v>7.25</v>
      </c>
      <c r="F83" s="239">
        <f t="shared" si="21"/>
        <v>7.25</v>
      </c>
      <c r="G83" s="239">
        <f t="shared" si="21"/>
        <v>3.6</v>
      </c>
      <c r="H83" s="197" t="s">
        <v>48</v>
      </c>
      <c r="I83" s="229" t="s">
        <v>48</v>
      </c>
      <c r="J83" s="230">
        <f>SUM(J79:J82)</f>
        <v>366</v>
      </c>
      <c r="K83" s="230">
        <f t="shared" ref="K83:O83" si="22">SUM(K79:K82)</f>
        <v>75</v>
      </c>
      <c r="L83" s="230">
        <f t="shared" si="22"/>
        <v>90</v>
      </c>
      <c r="M83" s="230">
        <f t="shared" si="22"/>
        <v>18</v>
      </c>
      <c r="N83" s="230">
        <f t="shared" si="22"/>
        <v>183</v>
      </c>
      <c r="O83" s="230">
        <f t="shared" si="22"/>
        <v>90</v>
      </c>
      <c r="P83" s="404">
        <f>J83/D83:D84</f>
        <v>25.241379310344829</v>
      </c>
      <c r="Q83" s="111"/>
    </row>
    <row r="84" spans="1:17" ht="13.5" thickBot="1" x14ac:dyDescent="0.25">
      <c r="A84" s="184"/>
      <c r="B84" s="185" t="s">
        <v>58</v>
      </c>
      <c r="C84" s="240"/>
      <c r="D84" s="208">
        <f>G83</f>
        <v>3.6</v>
      </c>
      <c r="E84" s="188"/>
      <c r="F84" s="189"/>
      <c r="G84" s="189"/>
      <c r="H84" s="190" t="s">
        <v>48</v>
      </c>
      <c r="I84" s="193" t="s">
        <v>48</v>
      </c>
      <c r="J84" s="232">
        <f>O83</f>
        <v>90</v>
      </c>
      <c r="K84" s="189"/>
      <c r="L84" s="189"/>
      <c r="M84" s="232"/>
      <c r="N84" s="232"/>
      <c r="O84" s="231"/>
      <c r="P84" s="404"/>
      <c r="Q84" s="111"/>
    </row>
    <row r="85" spans="1:17" ht="13.5" thickBot="1" x14ac:dyDescent="0.25">
      <c r="A85" s="194"/>
      <c r="B85" s="195" t="s">
        <v>59</v>
      </c>
      <c r="C85" s="249"/>
      <c r="D85" s="208">
        <f>SUM(D79:D82)</f>
        <v>14.5</v>
      </c>
      <c r="E85" s="208">
        <f t="shared" ref="E85:G85" si="23">SUM(E79:E82)</f>
        <v>7.25</v>
      </c>
      <c r="F85" s="239">
        <f t="shared" si="23"/>
        <v>7.25</v>
      </c>
      <c r="G85" s="239">
        <f t="shared" si="23"/>
        <v>3.6</v>
      </c>
      <c r="H85" s="197" t="s">
        <v>48</v>
      </c>
      <c r="I85" s="229" t="s">
        <v>48</v>
      </c>
      <c r="J85" s="242">
        <f>SUM(J79:J82)</f>
        <v>366</v>
      </c>
      <c r="K85" s="242">
        <f t="shared" ref="K85:O85" si="24">SUM(K79:K82)</f>
        <v>75</v>
      </c>
      <c r="L85" s="242">
        <f t="shared" si="24"/>
        <v>90</v>
      </c>
      <c r="M85" s="242">
        <f t="shared" si="24"/>
        <v>18</v>
      </c>
      <c r="N85" s="242">
        <f t="shared" si="24"/>
        <v>183</v>
      </c>
      <c r="O85" s="242">
        <f t="shared" si="24"/>
        <v>90</v>
      </c>
      <c r="P85" s="397"/>
      <c r="Q85" s="111"/>
    </row>
    <row r="86" spans="1:17" s="259" customFormat="1" ht="13.5" thickBot="1" x14ac:dyDescent="0.25">
      <c r="A86" s="250" t="s">
        <v>46</v>
      </c>
      <c r="B86" s="251" t="s">
        <v>127</v>
      </c>
      <c r="C86" s="252">
        <v>6</v>
      </c>
      <c r="D86" s="260">
        <v>6</v>
      </c>
      <c r="E86" s="253">
        <v>2.5</v>
      </c>
      <c r="F86" s="254">
        <v>3.5</v>
      </c>
      <c r="G86" s="254">
        <v>6</v>
      </c>
      <c r="H86" s="255" t="s">
        <v>48</v>
      </c>
      <c r="I86" s="254" t="s">
        <v>30</v>
      </c>
      <c r="J86" s="256">
        <f>M86+N86</f>
        <v>160</v>
      </c>
      <c r="K86" s="254"/>
      <c r="L86" s="254"/>
      <c r="M86" s="257">
        <v>63</v>
      </c>
      <c r="N86" s="257">
        <v>97</v>
      </c>
      <c r="O86" s="258">
        <v>160</v>
      </c>
      <c r="P86" s="404">
        <f>J86/D86:D87</f>
        <v>26.666666666666668</v>
      </c>
      <c r="Q86" s="22"/>
    </row>
    <row r="87" spans="1:17" s="259" customFormat="1" ht="13.5" thickBot="1" x14ac:dyDescent="0.25">
      <c r="A87" s="250" t="s">
        <v>124</v>
      </c>
      <c r="B87" s="251" t="s">
        <v>125</v>
      </c>
      <c r="C87" s="252">
        <v>6</v>
      </c>
      <c r="D87" s="260">
        <v>10</v>
      </c>
      <c r="E87" s="254">
        <v>5</v>
      </c>
      <c r="F87" s="254">
        <v>5</v>
      </c>
      <c r="G87" s="254">
        <v>2</v>
      </c>
      <c r="H87" s="255" t="s">
        <v>48</v>
      </c>
      <c r="I87" s="254" t="s">
        <v>30</v>
      </c>
      <c r="J87" s="256">
        <f>M87+N87</f>
        <v>250</v>
      </c>
      <c r="K87" s="254"/>
      <c r="L87" s="254"/>
      <c r="M87" s="257">
        <v>125</v>
      </c>
      <c r="N87" s="257">
        <v>125</v>
      </c>
      <c r="O87" s="258">
        <v>50</v>
      </c>
      <c r="P87" s="403">
        <f>J87/D87</f>
        <v>25</v>
      </c>
      <c r="Q87" s="22"/>
    </row>
    <row r="88" spans="1:17" ht="13.5" thickBot="1" x14ac:dyDescent="0.25"/>
    <row r="89" spans="1:17" ht="13.5" thickBot="1" x14ac:dyDescent="0.25">
      <c r="A89" s="460" t="s">
        <v>144</v>
      </c>
      <c r="B89" s="461"/>
      <c r="C89" s="261" t="s">
        <v>48</v>
      </c>
      <c r="D89" s="262">
        <f>D21+D25+D27+D29+D30+D31+D32+D37+D42+D43+D44+D64</f>
        <v>30</v>
      </c>
      <c r="E89" s="262">
        <f t="shared" ref="E89:G89" si="25">E21+E25+E27+E29+E30+E31+E32+E37+E42+E43+E44+E64</f>
        <v>16.55</v>
      </c>
      <c r="F89" s="262">
        <f t="shared" si="25"/>
        <v>13.45</v>
      </c>
      <c r="G89" s="262">
        <f t="shared" si="25"/>
        <v>11.15</v>
      </c>
      <c r="H89" s="263" t="s">
        <v>48</v>
      </c>
      <c r="I89" s="264" t="s">
        <v>48</v>
      </c>
      <c r="J89" s="262">
        <f t="shared" ref="J89:O89" si="26">J21+J25+J27+J29+J30+J31+J32+J37+J42+J43+J44+J64</f>
        <v>802</v>
      </c>
      <c r="K89" s="262">
        <f t="shared" si="26"/>
        <v>150</v>
      </c>
      <c r="L89" s="262">
        <f t="shared" si="26"/>
        <v>267</v>
      </c>
      <c r="M89" s="262">
        <f t="shared" si="26"/>
        <v>20</v>
      </c>
      <c r="N89" s="262">
        <f t="shared" si="26"/>
        <v>365</v>
      </c>
      <c r="O89" s="358">
        <f t="shared" si="26"/>
        <v>255</v>
      </c>
      <c r="P89" s="400"/>
      <c r="Q89" s="7"/>
    </row>
    <row r="90" spans="1:17" ht="13.5" thickBot="1" x14ac:dyDescent="0.25">
      <c r="A90" s="460" t="s">
        <v>145</v>
      </c>
      <c r="B90" s="461"/>
      <c r="C90" s="261" t="s">
        <v>48</v>
      </c>
      <c r="D90" s="265">
        <f>D22+D26+D28+D45+D46+D47+D48+D65</f>
        <v>30</v>
      </c>
      <c r="E90" s="265">
        <f t="shared" ref="E90:G90" si="27">E22+E26+E28+E45+E46+E47+E48+E65</f>
        <v>17.079999999999998</v>
      </c>
      <c r="F90" s="265">
        <f t="shared" si="27"/>
        <v>12.920000000000002</v>
      </c>
      <c r="G90" s="265">
        <f t="shared" si="27"/>
        <v>9.92</v>
      </c>
      <c r="H90" s="266" t="s">
        <v>48</v>
      </c>
      <c r="I90" s="267" t="s">
        <v>48</v>
      </c>
      <c r="J90" s="265">
        <f t="shared" ref="J90:O90" si="28">J22+J26+J28+J45+J46+J47+J48+J65</f>
        <v>806</v>
      </c>
      <c r="K90" s="265">
        <f t="shared" si="28"/>
        <v>195</v>
      </c>
      <c r="L90" s="265">
        <f t="shared" si="28"/>
        <v>240</v>
      </c>
      <c r="M90" s="265">
        <f t="shared" si="28"/>
        <v>23</v>
      </c>
      <c r="N90" s="265">
        <f t="shared" si="28"/>
        <v>348</v>
      </c>
      <c r="O90" s="359">
        <f t="shared" si="28"/>
        <v>240</v>
      </c>
      <c r="P90" s="400"/>
      <c r="Q90" s="7"/>
    </row>
    <row r="91" spans="1:17" ht="13.5" thickBot="1" x14ac:dyDescent="0.25">
      <c r="A91" s="460" t="s">
        <v>91</v>
      </c>
      <c r="B91" s="461"/>
      <c r="C91" s="261" t="s">
        <v>48</v>
      </c>
      <c r="D91" s="262">
        <f>D23+D49+D50+D51+D52+D66</f>
        <v>30</v>
      </c>
      <c r="E91" s="262">
        <f t="shared" ref="E91:G91" si="29">E23+E49+E50+E51+E52+E66</f>
        <v>16.32</v>
      </c>
      <c r="F91" s="262">
        <f t="shared" si="29"/>
        <v>13.680000000000001</v>
      </c>
      <c r="G91" s="262">
        <f t="shared" si="29"/>
        <v>9.1999999999999993</v>
      </c>
      <c r="H91" s="263" t="s">
        <v>48</v>
      </c>
      <c r="I91" s="264" t="s">
        <v>48</v>
      </c>
      <c r="J91" s="262">
        <f t="shared" ref="J91:O91" si="30">J23+J49+J50+J51+J52+J66</f>
        <v>760</v>
      </c>
      <c r="K91" s="262">
        <f t="shared" si="30"/>
        <v>180</v>
      </c>
      <c r="L91" s="262">
        <f t="shared" si="30"/>
        <v>210</v>
      </c>
      <c r="M91" s="262">
        <f t="shared" si="30"/>
        <v>23</v>
      </c>
      <c r="N91" s="262">
        <f t="shared" si="30"/>
        <v>347</v>
      </c>
      <c r="O91" s="358">
        <f t="shared" si="30"/>
        <v>210</v>
      </c>
      <c r="P91" s="400"/>
      <c r="Q91" s="7"/>
    </row>
    <row r="92" spans="1:17" ht="13.5" thickBot="1" x14ac:dyDescent="0.25">
      <c r="A92" s="460" t="s">
        <v>92</v>
      </c>
      <c r="B92" s="461"/>
      <c r="C92" s="261" t="s">
        <v>48</v>
      </c>
      <c r="D92" s="265">
        <f>D24+D53+D54+D55+D56+D67+D68</f>
        <v>30</v>
      </c>
      <c r="E92" s="265">
        <f t="shared" ref="E92:G92" si="31">E24+E53+E54+E55+E56+E67+E68</f>
        <v>16.440000000000001</v>
      </c>
      <c r="F92" s="265">
        <f t="shared" si="31"/>
        <v>13.56</v>
      </c>
      <c r="G92" s="265">
        <f t="shared" si="31"/>
        <v>9.1999999999999993</v>
      </c>
      <c r="H92" s="266" t="s">
        <v>48</v>
      </c>
      <c r="I92" s="267" t="s">
        <v>48</v>
      </c>
      <c r="J92" s="265">
        <f t="shared" ref="J92:O92" si="32">J24+J53+J54+J55+J56+J67+J68</f>
        <v>760</v>
      </c>
      <c r="K92" s="265">
        <f t="shared" si="32"/>
        <v>180</v>
      </c>
      <c r="L92" s="265">
        <f t="shared" si="32"/>
        <v>210</v>
      </c>
      <c r="M92" s="265">
        <f t="shared" si="32"/>
        <v>26</v>
      </c>
      <c r="N92" s="265">
        <f t="shared" si="32"/>
        <v>344</v>
      </c>
      <c r="O92" s="359">
        <f t="shared" si="32"/>
        <v>210</v>
      </c>
      <c r="P92" s="400"/>
      <c r="Q92" s="7"/>
    </row>
    <row r="93" spans="1:17" ht="13.5" thickBot="1" x14ac:dyDescent="0.25">
      <c r="A93" s="460" t="s">
        <v>104</v>
      </c>
      <c r="B93" s="461"/>
      <c r="C93" s="261" t="s">
        <v>48</v>
      </c>
      <c r="D93" s="262">
        <f>D57+D58+D70+D72+D79+D80</f>
        <v>30</v>
      </c>
      <c r="E93" s="262">
        <f t="shared" ref="E93:G93" si="33">E57+E58+E70+E72+E79+E80</f>
        <v>15.600000000000001</v>
      </c>
      <c r="F93" s="262">
        <f t="shared" si="33"/>
        <v>14.399999999999999</v>
      </c>
      <c r="G93" s="262">
        <f t="shared" si="33"/>
        <v>7.8</v>
      </c>
      <c r="H93" s="263" t="s">
        <v>48</v>
      </c>
      <c r="I93" s="264" t="s">
        <v>48</v>
      </c>
      <c r="J93" s="262">
        <f t="shared" ref="J93:O93" si="34">J57+J58+J70+J72+J79+J80</f>
        <v>750</v>
      </c>
      <c r="K93" s="262">
        <f t="shared" si="34"/>
        <v>165</v>
      </c>
      <c r="L93" s="262">
        <f t="shared" si="34"/>
        <v>195</v>
      </c>
      <c r="M93" s="262">
        <f t="shared" si="34"/>
        <v>30</v>
      </c>
      <c r="N93" s="262">
        <f t="shared" si="34"/>
        <v>360</v>
      </c>
      <c r="O93" s="358">
        <f t="shared" si="34"/>
        <v>195</v>
      </c>
      <c r="P93" s="400"/>
      <c r="Q93" s="7"/>
    </row>
    <row r="94" spans="1:17" ht="13.5" thickBot="1" x14ac:dyDescent="0.25">
      <c r="A94" s="460" t="s">
        <v>146</v>
      </c>
      <c r="B94" s="461"/>
      <c r="C94" s="261" t="s">
        <v>48</v>
      </c>
      <c r="D94" s="378">
        <f>D59+D73+D81+D82+D86+D87</f>
        <v>30</v>
      </c>
      <c r="E94" s="378">
        <f t="shared" ref="E94:G94" si="35">E59+E73+E81+E82+E86+E87</f>
        <v>15.1</v>
      </c>
      <c r="F94" s="378">
        <f t="shared" si="35"/>
        <v>14.9</v>
      </c>
      <c r="G94" s="378">
        <f t="shared" si="35"/>
        <v>12.64</v>
      </c>
      <c r="H94" s="360" t="s">
        <v>48</v>
      </c>
      <c r="I94" s="361" t="s">
        <v>48</v>
      </c>
      <c r="J94" s="378">
        <f t="shared" ref="J94:O94" si="36">J59+J73+J81+J82+J86+J87</f>
        <v>772</v>
      </c>
      <c r="K94" s="378">
        <f t="shared" si="36"/>
        <v>60</v>
      </c>
      <c r="L94" s="378">
        <f t="shared" si="36"/>
        <v>120</v>
      </c>
      <c r="M94" s="378">
        <f t="shared" si="36"/>
        <v>204</v>
      </c>
      <c r="N94" s="378">
        <f t="shared" si="36"/>
        <v>388</v>
      </c>
      <c r="O94" s="379">
        <f t="shared" si="36"/>
        <v>330</v>
      </c>
      <c r="P94" s="400"/>
      <c r="Q94" s="7"/>
    </row>
    <row r="95" spans="1:17" ht="13.5" thickBot="1" x14ac:dyDescent="0.25">
      <c r="A95" s="5"/>
      <c r="B95" s="46"/>
      <c r="C95" s="6"/>
      <c r="D95" s="6"/>
      <c r="E95" s="6"/>
      <c r="F95" s="6"/>
      <c r="G95" s="7"/>
      <c r="H95" s="7"/>
      <c r="I95" s="7"/>
      <c r="J95" s="7"/>
      <c r="K95" s="7"/>
      <c r="L95" s="7"/>
      <c r="M95" s="7"/>
      <c r="N95" s="7"/>
      <c r="O95" s="7"/>
      <c r="P95" s="400"/>
      <c r="Q95" s="7"/>
    </row>
    <row r="96" spans="1:17" ht="13.5" thickBot="1" x14ac:dyDescent="0.25">
      <c r="A96" s="542" t="s">
        <v>147</v>
      </c>
      <c r="B96" s="543"/>
      <c r="C96" s="268" t="s">
        <v>48</v>
      </c>
      <c r="D96" s="269">
        <f>D89+D90</f>
        <v>60</v>
      </c>
      <c r="E96" s="269">
        <f t="shared" ref="E96:G96" si="37">E89+E90</f>
        <v>33.629999999999995</v>
      </c>
      <c r="F96" s="269">
        <f t="shared" si="37"/>
        <v>26.37</v>
      </c>
      <c r="G96" s="269">
        <f t="shared" si="37"/>
        <v>21.07</v>
      </c>
      <c r="H96" s="269" t="s">
        <v>48</v>
      </c>
      <c r="I96" s="269" t="s">
        <v>48</v>
      </c>
      <c r="J96" s="269">
        <f t="shared" ref="J96:O96" si="38">J89+J90</f>
        <v>1608</v>
      </c>
      <c r="K96" s="269">
        <f t="shared" si="38"/>
        <v>345</v>
      </c>
      <c r="L96" s="269">
        <f t="shared" si="38"/>
        <v>507</v>
      </c>
      <c r="M96" s="269">
        <f t="shared" si="38"/>
        <v>43</v>
      </c>
      <c r="N96" s="269">
        <f t="shared" si="38"/>
        <v>713</v>
      </c>
      <c r="O96" s="268">
        <f t="shared" si="38"/>
        <v>495</v>
      </c>
      <c r="P96" s="400"/>
      <c r="Q96" s="7"/>
    </row>
    <row r="97" spans="1:17" ht="13.5" thickBot="1" x14ac:dyDescent="0.25">
      <c r="A97" s="542" t="s">
        <v>148</v>
      </c>
      <c r="B97" s="543"/>
      <c r="C97" s="268" t="s">
        <v>48</v>
      </c>
      <c r="D97" s="269">
        <f>D91+D92</f>
        <v>60</v>
      </c>
      <c r="E97" s="269">
        <f t="shared" ref="E97:G97" si="39">E91+E92</f>
        <v>32.760000000000005</v>
      </c>
      <c r="F97" s="269">
        <f t="shared" si="39"/>
        <v>27.240000000000002</v>
      </c>
      <c r="G97" s="269">
        <f t="shared" si="39"/>
        <v>18.399999999999999</v>
      </c>
      <c r="H97" s="269" t="s">
        <v>48</v>
      </c>
      <c r="I97" s="269" t="s">
        <v>48</v>
      </c>
      <c r="J97" s="269">
        <f t="shared" ref="J97:O97" si="40">J91+J92</f>
        <v>1520</v>
      </c>
      <c r="K97" s="269">
        <f t="shared" si="40"/>
        <v>360</v>
      </c>
      <c r="L97" s="269">
        <f t="shared" si="40"/>
        <v>420</v>
      </c>
      <c r="M97" s="269">
        <f t="shared" si="40"/>
        <v>49</v>
      </c>
      <c r="N97" s="269">
        <f t="shared" si="40"/>
        <v>691</v>
      </c>
      <c r="O97" s="268">
        <f t="shared" si="40"/>
        <v>420</v>
      </c>
      <c r="P97" s="400"/>
      <c r="Q97" s="7"/>
    </row>
    <row r="98" spans="1:17" ht="13.5" thickBot="1" x14ac:dyDescent="0.25">
      <c r="A98" s="542" t="s">
        <v>149</v>
      </c>
      <c r="B98" s="543"/>
      <c r="C98" s="268" t="s">
        <v>48</v>
      </c>
      <c r="D98" s="269">
        <f>D93+D94</f>
        <v>60</v>
      </c>
      <c r="E98" s="269">
        <f t="shared" ref="E98:F98" si="41">E93+E94</f>
        <v>30.700000000000003</v>
      </c>
      <c r="F98" s="269">
        <f t="shared" si="41"/>
        <v>29.299999999999997</v>
      </c>
      <c r="G98" s="269">
        <f>G93+G94</f>
        <v>20.440000000000001</v>
      </c>
      <c r="H98" s="269" t="s">
        <v>48</v>
      </c>
      <c r="I98" s="269" t="s">
        <v>48</v>
      </c>
      <c r="J98" s="269">
        <f>J93+J94</f>
        <v>1522</v>
      </c>
      <c r="K98" s="269">
        <f t="shared" ref="K98:O98" si="42">K93+K94</f>
        <v>225</v>
      </c>
      <c r="L98" s="269">
        <f t="shared" si="42"/>
        <v>315</v>
      </c>
      <c r="M98" s="269">
        <f t="shared" si="42"/>
        <v>234</v>
      </c>
      <c r="N98" s="269">
        <f t="shared" si="42"/>
        <v>748</v>
      </c>
      <c r="O98" s="268">
        <f t="shared" si="42"/>
        <v>525</v>
      </c>
      <c r="P98" s="400"/>
      <c r="Q98" s="7"/>
    </row>
    <row r="99" spans="1:17" ht="13.5" thickBot="1" x14ac:dyDescent="0.25">
      <c r="A99" s="33"/>
      <c r="B99" s="33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400"/>
      <c r="Q99" s="7"/>
    </row>
    <row r="100" spans="1:17" ht="13.5" thickBot="1" x14ac:dyDescent="0.25">
      <c r="A100" s="539" t="s">
        <v>150</v>
      </c>
      <c r="B100" s="540"/>
      <c r="C100" s="270" t="s">
        <v>48</v>
      </c>
      <c r="D100" s="367">
        <f>D96+D97+D98</f>
        <v>180</v>
      </c>
      <c r="E100" s="367">
        <f t="shared" ref="E100:G100" si="43">E96+E97+E98</f>
        <v>97.09</v>
      </c>
      <c r="F100" s="367">
        <f t="shared" si="43"/>
        <v>82.91</v>
      </c>
      <c r="G100" s="367">
        <f t="shared" si="43"/>
        <v>59.91</v>
      </c>
      <c r="H100" s="367" t="s">
        <v>48</v>
      </c>
      <c r="I100" s="367" t="s">
        <v>48</v>
      </c>
      <c r="J100" s="367">
        <f t="shared" ref="J100:O100" si="44">J96+J97+J98</f>
        <v>4650</v>
      </c>
      <c r="K100" s="367">
        <f t="shared" si="44"/>
        <v>930</v>
      </c>
      <c r="L100" s="367">
        <f t="shared" si="44"/>
        <v>1242</v>
      </c>
      <c r="M100" s="367">
        <f t="shared" si="44"/>
        <v>326</v>
      </c>
      <c r="N100" s="367">
        <f t="shared" si="44"/>
        <v>2152</v>
      </c>
      <c r="O100" s="270">
        <f t="shared" si="44"/>
        <v>1440</v>
      </c>
      <c r="P100" s="400"/>
      <c r="Q100" s="7"/>
    </row>
    <row r="101" spans="1:17" x14ac:dyDescent="0.2">
      <c r="A101" s="33"/>
      <c r="B101" s="3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00"/>
      <c r="Q101" s="7"/>
    </row>
    <row r="102" spans="1:17" x14ac:dyDescent="0.2">
      <c r="A102" s="6"/>
      <c r="B102" s="46" t="s">
        <v>151</v>
      </c>
      <c r="C102" s="6"/>
      <c r="D102" s="6"/>
      <c r="E102" s="6"/>
      <c r="F102" s="6"/>
      <c r="G102" s="7"/>
      <c r="H102" s="7"/>
      <c r="I102" s="7"/>
      <c r="J102" s="7"/>
      <c r="K102" s="7"/>
      <c r="L102" s="7"/>
      <c r="M102" s="7"/>
      <c r="N102" s="7"/>
      <c r="O102" s="7"/>
      <c r="P102" s="400"/>
      <c r="Q102" s="7"/>
    </row>
    <row r="103" spans="1:17" x14ac:dyDescent="0.2">
      <c r="A103" s="6"/>
      <c r="B103" s="46" t="s">
        <v>55</v>
      </c>
      <c r="C103" s="6"/>
      <c r="D103" s="6"/>
      <c r="E103" s="6"/>
      <c r="F103" s="6"/>
      <c r="G103" s="7"/>
      <c r="H103" s="7"/>
      <c r="I103" s="7"/>
      <c r="J103" s="7"/>
      <c r="K103" s="7"/>
      <c r="L103" s="7"/>
      <c r="M103" s="7"/>
      <c r="N103" s="7"/>
      <c r="O103" s="7"/>
      <c r="P103" s="400"/>
      <c r="Q103" s="7"/>
    </row>
    <row r="104" spans="1:17" x14ac:dyDescent="0.2">
      <c r="A104" s="6"/>
      <c r="B104" s="46"/>
      <c r="C104" s="6"/>
      <c r="D104" s="6"/>
      <c r="E104" s="6"/>
      <c r="F104" s="6"/>
      <c r="G104" s="7"/>
      <c r="H104" s="7"/>
      <c r="I104" s="7"/>
      <c r="J104" s="7"/>
      <c r="K104" s="7"/>
      <c r="L104" s="7"/>
      <c r="M104" s="7"/>
      <c r="N104" s="7"/>
      <c r="O104" s="7"/>
      <c r="P104" s="400"/>
      <c r="Q104" s="7"/>
    </row>
    <row r="105" spans="1:17" x14ac:dyDescent="0.2">
      <c r="A105" s="6"/>
      <c r="B105" s="46"/>
      <c r="C105" s="6"/>
      <c r="D105" s="6"/>
      <c r="E105" s="6"/>
      <c r="F105" s="6"/>
      <c r="G105" s="7"/>
      <c r="H105" s="7"/>
      <c r="I105" s="7"/>
      <c r="J105" s="7"/>
      <c r="K105" s="7"/>
      <c r="L105" s="7"/>
      <c r="M105" s="7"/>
      <c r="N105" s="7"/>
      <c r="O105" s="7"/>
      <c r="P105" s="400"/>
      <c r="Q105" s="7"/>
    </row>
    <row r="106" spans="1:17" ht="16.5" thickBot="1" x14ac:dyDescent="0.3">
      <c r="A106" s="6"/>
      <c r="B106" s="541" t="s">
        <v>49</v>
      </c>
      <c r="C106" s="541"/>
      <c r="D106" s="541"/>
      <c r="E106" s="541"/>
      <c r="F106" s="6"/>
      <c r="G106" s="7"/>
      <c r="H106" s="7"/>
      <c r="I106" s="7"/>
      <c r="J106" s="7"/>
      <c r="K106" s="7"/>
      <c r="L106" s="7"/>
      <c r="M106" s="7"/>
      <c r="N106" s="7"/>
      <c r="O106" s="7"/>
      <c r="P106" s="400"/>
      <c r="Q106" s="7"/>
    </row>
    <row r="107" spans="1:17" ht="13.5" thickBot="1" x14ac:dyDescent="0.25">
      <c r="A107" s="90" t="s">
        <v>0</v>
      </c>
      <c r="B107" s="476" t="s">
        <v>132</v>
      </c>
      <c r="C107" s="479" t="s">
        <v>33</v>
      </c>
      <c r="D107" s="482" t="s">
        <v>34</v>
      </c>
      <c r="E107" s="483"/>
      <c r="F107" s="483"/>
      <c r="G107" s="36"/>
      <c r="H107" s="484" t="s">
        <v>133</v>
      </c>
      <c r="I107" s="487" t="s">
        <v>134</v>
      </c>
      <c r="J107" s="490" t="s">
        <v>36</v>
      </c>
      <c r="K107" s="491"/>
      <c r="L107" s="491"/>
      <c r="M107" s="491"/>
      <c r="N107" s="491"/>
      <c r="O107" s="492"/>
      <c r="P107" s="397"/>
      <c r="Q107" s="116"/>
    </row>
    <row r="108" spans="1:17" x14ac:dyDescent="0.2">
      <c r="A108" s="86"/>
      <c r="B108" s="477"/>
      <c r="C108" s="480"/>
      <c r="D108" s="538" t="s">
        <v>1</v>
      </c>
      <c r="E108" s="495" t="s">
        <v>135</v>
      </c>
      <c r="F108" s="497" t="s">
        <v>136</v>
      </c>
      <c r="G108" s="495" t="s">
        <v>137</v>
      </c>
      <c r="H108" s="485"/>
      <c r="I108" s="488"/>
      <c r="J108" s="499" t="s">
        <v>37</v>
      </c>
      <c r="K108" s="500"/>
      <c r="L108" s="500"/>
      <c r="M108" s="501"/>
      <c r="N108" s="497" t="s">
        <v>136</v>
      </c>
      <c r="O108" s="502" t="s">
        <v>138</v>
      </c>
      <c r="P108" s="397"/>
      <c r="Q108" s="111"/>
    </row>
    <row r="109" spans="1:17" x14ac:dyDescent="0.2">
      <c r="A109" s="5"/>
      <c r="B109" s="477"/>
      <c r="C109" s="480"/>
      <c r="D109" s="538"/>
      <c r="E109" s="495"/>
      <c r="F109" s="497"/>
      <c r="G109" s="495"/>
      <c r="H109" s="485"/>
      <c r="I109" s="488"/>
      <c r="J109" s="504" t="s">
        <v>1</v>
      </c>
      <c r="K109" s="505" t="s">
        <v>13</v>
      </c>
      <c r="L109" s="508" t="s">
        <v>54</v>
      </c>
      <c r="M109" s="505" t="s">
        <v>35</v>
      </c>
      <c r="N109" s="497"/>
      <c r="O109" s="502"/>
      <c r="P109" s="398"/>
      <c r="Q109" s="91"/>
    </row>
    <row r="110" spans="1:17" x14ac:dyDescent="0.2">
      <c r="A110" s="31"/>
      <c r="B110" s="477"/>
      <c r="C110" s="480"/>
      <c r="D110" s="538"/>
      <c r="E110" s="495"/>
      <c r="F110" s="497"/>
      <c r="G110" s="495"/>
      <c r="H110" s="485"/>
      <c r="I110" s="488"/>
      <c r="J110" s="493"/>
      <c r="K110" s="506"/>
      <c r="L110" s="509"/>
      <c r="M110" s="506"/>
      <c r="N110" s="497"/>
      <c r="O110" s="502"/>
      <c r="P110" s="399"/>
      <c r="Q110" s="8"/>
    </row>
    <row r="111" spans="1:17" x14ac:dyDescent="0.2">
      <c r="A111" s="31"/>
      <c r="B111" s="477"/>
      <c r="C111" s="480"/>
      <c r="D111" s="538"/>
      <c r="E111" s="495"/>
      <c r="F111" s="497"/>
      <c r="G111" s="495"/>
      <c r="H111" s="485"/>
      <c r="I111" s="488"/>
      <c r="J111" s="493"/>
      <c r="K111" s="506"/>
      <c r="L111" s="509"/>
      <c r="M111" s="506"/>
      <c r="N111" s="497"/>
      <c r="O111" s="502"/>
      <c r="P111" s="400"/>
      <c r="Q111" s="7"/>
    </row>
    <row r="112" spans="1:17" x14ac:dyDescent="0.2">
      <c r="A112" s="31"/>
      <c r="B112" s="477"/>
      <c r="C112" s="480"/>
      <c r="D112" s="538"/>
      <c r="E112" s="495"/>
      <c r="F112" s="497"/>
      <c r="G112" s="495"/>
      <c r="H112" s="485"/>
      <c r="I112" s="488"/>
      <c r="J112" s="493"/>
      <c r="K112" s="506"/>
      <c r="L112" s="509"/>
      <c r="M112" s="506"/>
      <c r="N112" s="497"/>
      <c r="O112" s="502"/>
      <c r="P112" s="400"/>
      <c r="Q112" s="7"/>
    </row>
    <row r="113" spans="1:17" ht="13.5" thickBot="1" x14ac:dyDescent="0.25">
      <c r="A113" s="9"/>
      <c r="B113" s="478"/>
      <c r="C113" s="481"/>
      <c r="D113" s="538"/>
      <c r="E113" s="495"/>
      <c r="F113" s="497"/>
      <c r="G113" s="495"/>
      <c r="H113" s="485"/>
      <c r="I113" s="488"/>
      <c r="J113" s="493"/>
      <c r="K113" s="506"/>
      <c r="L113" s="510"/>
      <c r="M113" s="506"/>
      <c r="N113" s="497"/>
      <c r="O113" s="502"/>
      <c r="P113" s="400"/>
      <c r="Q113" s="7"/>
    </row>
    <row r="114" spans="1:17" ht="16.5" thickBot="1" x14ac:dyDescent="0.3">
      <c r="A114" s="534" t="s">
        <v>60</v>
      </c>
      <c r="B114" s="535"/>
      <c r="C114" s="272" t="s">
        <v>48</v>
      </c>
      <c r="D114" s="68">
        <f>D100</f>
        <v>180</v>
      </c>
      <c r="E114" s="48">
        <f>E100</f>
        <v>97.09</v>
      </c>
      <c r="F114" s="48">
        <f>F100</f>
        <v>82.91</v>
      </c>
      <c r="G114" s="48">
        <f>G100</f>
        <v>59.91</v>
      </c>
      <c r="H114" s="48" t="s">
        <v>48</v>
      </c>
      <c r="I114" s="49" t="s">
        <v>48</v>
      </c>
      <c r="J114" s="56">
        <f t="shared" ref="J114:O114" si="45">J100</f>
        <v>4650</v>
      </c>
      <c r="K114" s="48">
        <f t="shared" si="45"/>
        <v>930</v>
      </c>
      <c r="L114" s="48">
        <f t="shared" si="45"/>
        <v>1242</v>
      </c>
      <c r="M114" s="48">
        <f t="shared" si="45"/>
        <v>326</v>
      </c>
      <c r="N114" s="48">
        <f t="shared" si="45"/>
        <v>2152</v>
      </c>
      <c r="O114" s="49">
        <f t="shared" si="45"/>
        <v>1440</v>
      </c>
      <c r="P114" s="400"/>
      <c r="Q114" s="7"/>
    </row>
    <row r="115" spans="1:17" ht="16.5" thickBot="1" x14ac:dyDescent="0.3">
      <c r="A115" s="536" t="s">
        <v>50</v>
      </c>
      <c r="B115" s="537"/>
      <c r="C115" s="47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79"/>
      <c r="P115" s="400"/>
      <c r="Q115" s="7"/>
    </row>
    <row r="116" spans="1:17" ht="13.5" thickBot="1" x14ac:dyDescent="0.25">
      <c r="A116" s="12" t="s">
        <v>6</v>
      </c>
      <c r="B116" s="3" t="s">
        <v>4</v>
      </c>
      <c r="C116" s="4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5"/>
      <c r="P116" s="400"/>
      <c r="Q116" s="7"/>
    </row>
    <row r="117" spans="1:17" ht="13.5" thickBot="1" x14ac:dyDescent="0.25">
      <c r="A117" s="26"/>
      <c r="B117" s="26" t="s">
        <v>57</v>
      </c>
      <c r="C117" s="204" t="s">
        <v>48</v>
      </c>
      <c r="D117" s="205">
        <f>D33</f>
        <v>15.5</v>
      </c>
      <c r="E117" s="205">
        <f t="shared" ref="E117:G117" si="46">E33</f>
        <v>9</v>
      </c>
      <c r="F117" s="205">
        <f t="shared" si="46"/>
        <v>6.5</v>
      </c>
      <c r="G117" s="205">
        <f t="shared" si="46"/>
        <v>10</v>
      </c>
      <c r="H117" s="362" t="s">
        <v>48</v>
      </c>
      <c r="I117" s="204" t="s">
        <v>48</v>
      </c>
      <c r="J117" s="205">
        <f t="shared" ref="J117" si="47">J33</f>
        <v>458</v>
      </c>
      <c r="K117" s="73">
        <f>K33</f>
        <v>60</v>
      </c>
      <c r="L117" s="73">
        <f>L33</f>
        <v>192</v>
      </c>
      <c r="M117" s="73">
        <f>M33</f>
        <v>8</v>
      </c>
      <c r="N117" s="73">
        <f>N33</f>
        <v>198</v>
      </c>
      <c r="O117" s="37">
        <f>O33</f>
        <v>180</v>
      </c>
      <c r="P117" s="400"/>
      <c r="Q117" s="7"/>
    </row>
    <row r="118" spans="1:17" ht="13.5" thickBot="1" x14ac:dyDescent="0.25">
      <c r="A118" s="24"/>
      <c r="B118" s="83" t="s">
        <v>58</v>
      </c>
      <c r="C118" s="206" t="s">
        <v>48</v>
      </c>
      <c r="D118" s="207">
        <f>D34</f>
        <v>10</v>
      </c>
      <c r="E118" s="13"/>
      <c r="F118" s="13"/>
      <c r="G118" s="39"/>
      <c r="H118" s="274" t="s">
        <v>48</v>
      </c>
      <c r="I118" s="206" t="s">
        <v>48</v>
      </c>
      <c r="J118" s="207">
        <f>J34</f>
        <v>180</v>
      </c>
      <c r="K118" s="13"/>
      <c r="L118" s="13"/>
      <c r="M118" s="13"/>
      <c r="N118" s="13"/>
      <c r="O118" s="14"/>
      <c r="P118" s="400"/>
      <c r="Q118" s="7"/>
    </row>
    <row r="119" spans="1:17" ht="13.5" thickBot="1" x14ac:dyDescent="0.25">
      <c r="A119" s="34"/>
      <c r="B119" s="275" t="s">
        <v>59</v>
      </c>
      <c r="C119" s="276" t="s">
        <v>48</v>
      </c>
      <c r="D119" s="109">
        <f>D35</f>
        <v>14</v>
      </c>
      <c r="E119" s="74">
        <f>E35</f>
        <v>8</v>
      </c>
      <c r="F119" s="74">
        <f>F35</f>
        <v>6</v>
      </c>
      <c r="G119" s="75">
        <f>G35</f>
        <v>10</v>
      </c>
      <c r="H119" s="364" t="s">
        <v>48</v>
      </c>
      <c r="I119" s="276" t="s">
        <v>48</v>
      </c>
      <c r="J119" s="109">
        <f>J35</f>
        <v>420</v>
      </c>
      <c r="K119" s="74">
        <f>K35</f>
        <v>60</v>
      </c>
      <c r="L119" s="74">
        <f>L35</f>
        <v>180</v>
      </c>
      <c r="M119" s="74">
        <f>M35</f>
        <v>0</v>
      </c>
      <c r="N119" s="74">
        <f>N35</f>
        <v>180</v>
      </c>
      <c r="O119" s="77">
        <f>O35</f>
        <v>180</v>
      </c>
      <c r="P119" s="400"/>
      <c r="Q119" s="7"/>
    </row>
    <row r="120" spans="1:17" ht="13.5" thickBot="1" x14ac:dyDescent="0.25">
      <c r="A120" s="71" t="s">
        <v>7</v>
      </c>
      <c r="B120" s="52" t="s">
        <v>5</v>
      </c>
      <c r="C120" s="366"/>
      <c r="D120" s="33"/>
      <c r="E120" s="33"/>
      <c r="F120" s="33"/>
      <c r="G120" s="366"/>
      <c r="H120" s="76"/>
      <c r="I120" s="76"/>
      <c r="J120" s="366"/>
      <c r="K120" s="366"/>
      <c r="L120" s="366"/>
      <c r="M120" s="366"/>
      <c r="N120" s="366"/>
      <c r="O120" s="273"/>
      <c r="P120" s="400"/>
      <c r="Q120" s="7"/>
    </row>
    <row r="121" spans="1:17" ht="13.5" thickBot="1" x14ac:dyDescent="0.25">
      <c r="A121" s="26"/>
      <c r="B121" s="26" t="s">
        <v>57</v>
      </c>
      <c r="C121" s="204" t="s">
        <v>48</v>
      </c>
      <c r="D121" s="205">
        <f>D38</f>
        <v>3</v>
      </c>
      <c r="E121" s="73">
        <f>E38</f>
        <v>1.8</v>
      </c>
      <c r="F121" s="73">
        <f>F38</f>
        <v>1.2</v>
      </c>
      <c r="G121" s="41">
        <f>G38</f>
        <v>2.4</v>
      </c>
      <c r="H121" s="362" t="s">
        <v>48</v>
      </c>
      <c r="I121" s="204" t="s">
        <v>48</v>
      </c>
      <c r="J121" s="205">
        <f t="shared" ref="J121:O121" si="48">J38</f>
        <v>75</v>
      </c>
      <c r="K121" s="73">
        <f t="shared" si="48"/>
        <v>0</v>
      </c>
      <c r="L121" s="73">
        <f t="shared" si="48"/>
        <v>45</v>
      </c>
      <c r="M121" s="73">
        <f t="shared" si="48"/>
        <v>0</v>
      </c>
      <c r="N121" s="73">
        <f t="shared" si="48"/>
        <v>30</v>
      </c>
      <c r="O121" s="37">
        <f t="shared" si="48"/>
        <v>45</v>
      </c>
      <c r="P121" s="400"/>
      <c r="Q121" s="7"/>
    </row>
    <row r="122" spans="1:17" ht="13.5" thickBot="1" x14ac:dyDescent="0.25">
      <c r="A122" s="26"/>
      <c r="B122" s="26" t="s">
        <v>58</v>
      </c>
      <c r="C122" s="206" t="s">
        <v>48</v>
      </c>
      <c r="D122" s="207">
        <f>D39</f>
        <v>2.4</v>
      </c>
      <c r="E122" s="13"/>
      <c r="F122" s="13"/>
      <c r="G122" s="39"/>
      <c r="H122" s="274" t="s">
        <v>48</v>
      </c>
      <c r="I122" s="206" t="s">
        <v>48</v>
      </c>
      <c r="J122" s="207">
        <f>J39</f>
        <v>45</v>
      </c>
      <c r="K122" s="13"/>
      <c r="L122" s="13"/>
      <c r="M122" s="13"/>
      <c r="N122" s="13"/>
      <c r="O122" s="14"/>
      <c r="P122" s="400"/>
      <c r="Q122" s="7"/>
    </row>
    <row r="123" spans="1:17" ht="13.5" thickBot="1" x14ac:dyDescent="0.25">
      <c r="A123" s="31"/>
      <c r="B123" s="277" t="s">
        <v>59</v>
      </c>
      <c r="C123" s="276" t="s">
        <v>48</v>
      </c>
      <c r="D123" s="109">
        <f>D40</f>
        <v>0</v>
      </c>
      <c r="E123" s="74">
        <f>E40</f>
        <v>0</v>
      </c>
      <c r="F123" s="74">
        <f>F40</f>
        <v>0</v>
      </c>
      <c r="G123" s="75">
        <f>G40</f>
        <v>0</v>
      </c>
      <c r="H123" s="364" t="s">
        <v>48</v>
      </c>
      <c r="I123" s="276" t="s">
        <v>48</v>
      </c>
      <c r="J123" s="109">
        <f>J40</f>
        <v>0</v>
      </c>
      <c r="K123" s="74">
        <f>K40</f>
        <v>0</v>
      </c>
      <c r="L123" s="74">
        <f>L40</f>
        <v>0</v>
      </c>
      <c r="M123" s="74">
        <f>M40</f>
        <v>0</v>
      </c>
      <c r="N123" s="74">
        <f>N40</f>
        <v>0</v>
      </c>
      <c r="O123" s="77">
        <f>O40</f>
        <v>0</v>
      </c>
      <c r="P123" s="400"/>
      <c r="Q123" s="7"/>
    </row>
    <row r="124" spans="1:17" ht="13.5" thickBot="1" x14ac:dyDescent="0.25">
      <c r="A124" s="71" t="s">
        <v>9</v>
      </c>
      <c r="B124" s="52" t="s">
        <v>8</v>
      </c>
      <c r="C124" s="366"/>
      <c r="D124" s="33"/>
      <c r="E124" s="33"/>
      <c r="F124" s="33"/>
      <c r="G124" s="366"/>
      <c r="H124" s="366"/>
      <c r="I124" s="366"/>
      <c r="J124" s="366"/>
      <c r="K124" s="366"/>
      <c r="L124" s="366"/>
      <c r="M124" s="366"/>
      <c r="N124" s="366"/>
      <c r="O124" s="273"/>
      <c r="P124" s="400"/>
      <c r="Q124" s="7"/>
    </row>
    <row r="125" spans="1:17" ht="13.5" thickBot="1" x14ac:dyDescent="0.25">
      <c r="A125" s="26"/>
      <c r="B125" s="26" t="s">
        <v>57</v>
      </c>
      <c r="C125" s="204" t="s">
        <v>48</v>
      </c>
      <c r="D125" s="205">
        <f>D60</f>
        <v>93.5</v>
      </c>
      <c r="E125" s="73">
        <f>E60</f>
        <v>50.490000000000016</v>
      </c>
      <c r="F125" s="73">
        <f>F60</f>
        <v>43.009999999999991</v>
      </c>
      <c r="G125" s="41">
        <f>G60</f>
        <v>25.139999999999997</v>
      </c>
      <c r="H125" s="362" t="s">
        <v>48</v>
      </c>
      <c r="I125" s="204" t="s">
        <v>48</v>
      </c>
      <c r="J125" s="205">
        <f t="shared" ref="J125:O125" si="49">J60</f>
        <v>2401</v>
      </c>
      <c r="K125" s="73">
        <f t="shared" si="49"/>
        <v>570</v>
      </c>
      <c r="L125" s="73">
        <f t="shared" si="49"/>
        <v>645</v>
      </c>
      <c r="M125" s="73">
        <f t="shared" si="49"/>
        <v>79</v>
      </c>
      <c r="N125" s="73">
        <f t="shared" si="49"/>
        <v>1107</v>
      </c>
      <c r="O125" s="37">
        <f t="shared" si="49"/>
        <v>645</v>
      </c>
      <c r="P125" s="400"/>
      <c r="Q125" s="7"/>
    </row>
    <row r="126" spans="1:17" ht="13.5" thickBot="1" x14ac:dyDescent="0.25">
      <c r="A126" s="26"/>
      <c r="B126" s="26" t="s">
        <v>58</v>
      </c>
      <c r="C126" s="206" t="s">
        <v>48</v>
      </c>
      <c r="D126" s="207">
        <f>D61</f>
        <v>25.139999999999997</v>
      </c>
      <c r="E126" s="13"/>
      <c r="F126" s="13"/>
      <c r="G126" s="39"/>
      <c r="H126" s="274" t="s">
        <v>48</v>
      </c>
      <c r="I126" s="206" t="s">
        <v>48</v>
      </c>
      <c r="J126" s="207">
        <f>J61</f>
        <v>645</v>
      </c>
      <c r="K126" s="13"/>
      <c r="L126" s="13"/>
      <c r="M126" s="13"/>
      <c r="N126" s="13"/>
      <c r="O126" s="14"/>
      <c r="P126" s="400"/>
      <c r="Q126" s="7"/>
    </row>
    <row r="127" spans="1:17" ht="13.5" thickBot="1" x14ac:dyDescent="0.25">
      <c r="A127" s="31"/>
      <c r="B127" s="277" t="s">
        <v>59</v>
      </c>
      <c r="C127" s="276" t="s">
        <v>48</v>
      </c>
      <c r="D127" s="109">
        <f>D62</f>
        <v>0</v>
      </c>
      <c r="E127" s="74">
        <f>E62</f>
        <v>0</v>
      </c>
      <c r="F127" s="74">
        <f>F62</f>
        <v>0</v>
      </c>
      <c r="G127" s="75">
        <f>G62</f>
        <v>0</v>
      </c>
      <c r="H127" s="364" t="s">
        <v>48</v>
      </c>
      <c r="I127" s="276" t="s">
        <v>48</v>
      </c>
      <c r="J127" s="109">
        <f>J62</f>
        <v>0</v>
      </c>
      <c r="K127" s="74">
        <f>K62</f>
        <v>0</v>
      </c>
      <c r="L127" s="74">
        <f>L62</f>
        <v>0</v>
      </c>
      <c r="M127" s="74">
        <f>M62</f>
        <v>0</v>
      </c>
      <c r="N127" s="74">
        <f>N62</f>
        <v>0</v>
      </c>
      <c r="O127" s="77">
        <f>O62</f>
        <v>0</v>
      </c>
      <c r="P127" s="400"/>
      <c r="Q127" s="7"/>
    </row>
    <row r="128" spans="1:17" ht="13.5" thickBot="1" x14ac:dyDescent="0.25">
      <c r="A128" s="71" t="s">
        <v>10</v>
      </c>
      <c r="B128" s="52" t="s">
        <v>11</v>
      </c>
      <c r="C128" s="366"/>
      <c r="D128" s="33"/>
      <c r="E128" s="33"/>
      <c r="F128" s="33"/>
      <c r="G128" s="366"/>
      <c r="H128" s="366"/>
      <c r="I128" s="366"/>
      <c r="J128" s="366"/>
      <c r="K128" s="366"/>
      <c r="L128" s="366"/>
      <c r="M128" s="366"/>
      <c r="N128" s="366"/>
      <c r="O128" s="273"/>
      <c r="P128" s="400"/>
      <c r="Q128" s="7"/>
    </row>
    <row r="129" spans="1:20" ht="13.5" thickBot="1" x14ac:dyDescent="0.25">
      <c r="A129" s="26"/>
      <c r="B129" s="26" t="s">
        <v>57</v>
      </c>
      <c r="C129" s="362" t="s">
        <v>48</v>
      </c>
      <c r="D129" s="222">
        <f>D75</f>
        <v>37.5</v>
      </c>
      <c r="E129" s="73">
        <f>E75</f>
        <v>21.05</v>
      </c>
      <c r="F129" s="73">
        <f>F75</f>
        <v>16.45</v>
      </c>
      <c r="G129" s="37">
        <f>G75</f>
        <v>10.77</v>
      </c>
      <c r="H129" s="363" t="s">
        <v>48</v>
      </c>
      <c r="I129" s="204" t="s">
        <v>48</v>
      </c>
      <c r="J129" s="205">
        <f t="shared" ref="J129:O129" si="50">J75</f>
        <v>940</v>
      </c>
      <c r="K129" s="73">
        <f t="shared" si="50"/>
        <v>225</v>
      </c>
      <c r="L129" s="73">
        <f t="shared" si="50"/>
        <v>270</v>
      </c>
      <c r="M129" s="73">
        <f t="shared" si="50"/>
        <v>33</v>
      </c>
      <c r="N129" s="73">
        <f t="shared" si="50"/>
        <v>412</v>
      </c>
      <c r="O129" s="37">
        <f t="shared" si="50"/>
        <v>270</v>
      </c>
      <c r="P129" s="400"/>
      <c r="Q129" s="7"/>
    </row>
    <row r="130" spans="1:20" ht="13.5" thickBot="1" x14ac:dyDescent="0.25">
      <c r="A130" s="26"/>
      <c r="B130" s="26" t="s">
        <v>58</v>
      </c>
      <c r="C130" s="274" t="s">
        <v>48</v>
      </c>
      <c r="D130" s="223">
        <f>D76</f>
        <v>10.77</v>
      </c>
      <c r="E130" s="13"/>
      <c r="F130" s="13"/>
      <c r="G130" s="14"/>
      <c r="H130" s="69" t="s">
        <v>48</v>
      </c>
      <c r="I130" s="206" t="s">
        <v>48</v>
      </c>
      <c r="J130" s="207">
        <f>J76</f>
        <v>270</v>
      </c>
      <c r="K130" s="13"/>
      <c r="L130" s="13"/>
      <c r="M130" s="13"/>
      <c r="N130" s="13"/>
      <c r="O130" s="14"/>
      <c r="P130" s="400"/>
      <c r="Q130" s="7"/>
    </row>
    <row r="131" spans="1:20" ht="13.5" thickBot="1" x14ac:dyDescent="0.25">
      <c r="A131" s="31"/>
      <c r="B131" s="277" t="s">
        <v>59</v>
      </c>
      <c r="C131" s="364" t="s">
        <v>48</v>
      </c>
      <c r="D131" s="108">
        <f>D77</f>
        <v>37.5</v>
      </c>
      <c r="E131" s="74">
        <f>E77</f>
        <v>21.05</v>
      </c>
      <c r="F131" s="74">
        <f>F77</f>
        <v>16.45</v>
      </c>
      <c r="G131" s="77">
        <f>G77</f>
        <v>10.77</v>
      </c>
      <c r="H131" s="365" t="s">
        <v>48</v>
      </c>
      <c r="I131" s="276" t="s">
        <v>48</v>
      </c>
      <c r="J131" s="109">
        <f>J77</f>
        <v>940</v>
      </c>
      <c r="K131" s="74">
        <f>K77</f>
        <v>225</v>
      </c>
      <c r="L131" s="74">
        <f>L77</f>
        <v>270</v>
      </c>
      <c r="M131" s="74">
        <f>M77</f>
        <v>33</v>
      </c>
      <c r="N131" s="74">
        <f>N77</f>
        <v>412</v>
      </c>
      <c r="O131" s="77">
        <f>O77</f>
        <v>270</v>
      </c>
      <c r="P131" s="400"/>
      <c r="Q131" s="7"/>
    </row>
    <row r="132" spans="1:20" ht="13.5" thickBot="1" x14ac:dyDescent="0.25">
      <c r="A132" s="71" t="s">
        <v>45</v>
      </c>
      <c r="B132" s="52" t="s">
        <v>12</v>
      </c>
      <c r="C132" s="366"/>
      <c r="D132" s="366"/>
      <c r="E132" s="366"/>
      <c r="F132" s="366"/>
      <c r="G132" s="366"/>
      <c r="H132" s="366"/>
      <c r="I132" s="366"/>
      <c r="J132" s="366"/>
      <c r="K132" s="366"/>
      <c r="L132" s="366"/>
      <c r="M132" s="366"/>
      <c r="N132" s="366"/>
      <c r="O132" s="273"/>
      <c r="P132" s="400"/>
      <c r="Q132" s="7"/>
    </row>
    <row r="133" spans="1:20" ht="13.5" thickBot="1" x14ac:dyDescent="0.25">
      <c r="A133" s="9"/>
      <c r="B133" s="26" t="s">
        <v>57</v>
      </c>
      <c r="C133" s="204" t="s">
        <v>48</v>
      </c>
      <c r="D133" s="205">
        <f>D83</f>
        <v>14.5</v>
      </c>
      <c r="E133" s="73">
        <f t="shared" ref="E133:H133" si="51">E83</f>
        <v>7.25</v>
      </c>
      <c r="F133" s="73">
        <f t="shared" si="51"/>
        <v>7.25</v>
      </c>
      <c r="G133" s="41">
        <f t="shared" si="51"/>
        <v>3.6</v>
      </c>
      <c r="H133" s="362" t="str">
        <f t="shared" si="51"/>
        <v>x</v>
      </c>
      <c r="I133" s="204" t="s">
        <v>48</v>
      </c>
      <c r="J133" s="205">
        <f>J83</f>
        <v>366</v>
      </c>
      <c r="K133" s="73">
        <f t="shared" ref="K133:O133" si="52">K83</f>
        <v>75</v>
      </c>
      <c r="L133" s="73">
        <f t="shared" si="52"/>
        <v>90</v>
      </c>
      <c r="M133" s="73">
        <f t="shared" si="52"/>
        <v>18</v>
      </c>
      <c r="N133" s="73">
        <f t="shared" si="52"/>
        <v>183</v>
      </c>
      <c r="O133" s="37">
        <f t="shared" si="52"/>
        <v>90</v>
      </c>
      <c r="P133" s="400"/>
      <c r="Q133" s="7"/>
    </row>
    <row r="134" spans="1:20" ht="13.5" thickBot="1" x14ac:dyDescent="0.25">
      <c r="A134" s="31"/>
      <c r="B134" s="83" t="s">
        <v>58</v>
      </c>
      <c r="C134" s="206" t="s">
        <v>48</v>
      </c>
      <c r="D134" s="207">
        <f>D84</f>
        <v>3.6</v>
      </c>
      <c r="E134" s="13"/>
      <c r="F134" s="13"/>
      <c r="G134" s="39"/>
      <c r="H134" s="274" t="s">
        <v>48</v>
      </c>
      <c r="I134" s="206" t="s">
        <v>48</v>
      </c>
      <c r="J134" s="207">
        <f>J84</f>
        <v>90</v>
      </c>
      <c r="K134" s="13"/>
      <c r="L134" s="13"/>
      <c r="M134" s="13"/>
      <c r="N134" s="13"/>
      <c r="O134" s="14"/>
      <c r="P134" s="400"/>
      <c r="Q134" s="7"/>
    </row>
    <row r="135" spans="1:20" ht="13.5" thickBot="1" x14ac:dyDescent="0.25">
      <c r="A135" s="26"/>
      <c r="B135" s="275" t="s">
        <v>59</v>
      </c>
      <c r="C135" s="276" t="s">
        <v>48</v>
      </c>
      <c r="D135" s="55">
        <f>D85</f>
        <v>14.5</v>
      </c>
      <c r="E135" s="70">
        <f t="shared" ref="E135:G137" si="53">E85</f>
        <v>7.25</v>
      </c>
      <c r="F135" s="70">
        <f t="shared" si="53"/>
        <v>7.25</v>
      </c>
      <c r="G135" s="42">
        <f t="shared" si="53"/>
        <v>3.6</v>
      </c>
      <c r="H135" s="278" t="s">
        <v>48</v>
      </c>
      <c r="I135" s="279" t="s">
        <v>48</v>
      </c>
      <c r="J135" s="55">
        <f>J85</f>
        <v>366</v>
      </c>
      <c r="K135" s="70">
        <f t="shared" ref="K135:O137" si="54">K85</f>
        <v>75</v>
      </c>
      <c r="L135" s="70">
        <f t="shared" si="54"/>
        <v>90</v>
      </c>
      <c r="M135" s="70">
        <f t="shared" si="54"/>
        <v>18</v>
      </c>
      <c r="N135" s="70">
        <f t="shared" si="54"/>
        <v>183</v>
      </c>
      <c r="O135" s="38">
        <f t="shared" si="54"/>
        <v>90</v>
      </c>
      <c r="P135" s="400"/>
      <c r="Q135" s="7"/>
    </row>
    <row r="136" spans="1:20" ht="13.5" thickBot="1" x14ac:dyDescent="0.25">
      <c r="A136" s="81" t="s">
        <v>46</v>
      </c>
      <c r="B136" s="221" t="s">
        <v>127</v>
      </c>
      <c r="C136" s="280">
        <v>6</v>
      </c>
      <c r="D136" s="281">
        <f>D86</f>
        <v>6</v>
      </c>
      <c r="E136" s="282">
        <f t="shared" si="53"/>
        <v>2.5</v>
      </c>
      <c r="F136" s="282">
        <f t="shared" si="53"/>
        <v>3.5</v>
      </c>
      <c r="G136" s="283">
        <f t="shared" si="53"/>
        <v>6</v>
      </c>
      <c r="H136" s="284" t="s">
        <v>48</v>
      </c>
      <c r="I136" s="285" t="s">
        <v>30</v>
      </c>
      <c r="J136" s="286">
        <f>J86</f>
        <v>160</v>
      </c>
      <c r="K136" s="286">
        <f t="shared" si="54"/>
        <v>0</v>
      </c>
      <c r="L136" s="286">
        <f t="shared" si="54"/>
        <v>0</v>
      </c>
      <c r="M136" s="286">
        <f t="shared" si="54"/>
        <v>63</v>
      </c>
      <c r="N136" s="286">
        <f t="shared" si="54"/>
        <v>97</v>
      </c>
      <c r="O136" s="376">
        <f t="shared" si="54"/>
        <v>160</v>
      </c>
      <c r="P136" s="400"/>
      <c r="Q136" s="7"/>
    </row>
    <row r="137" spans="1:20" ht="13.5" thickBot="1" x14ac:dyDescent="0.25">
      <c r="A137" s="81" t="s">
        <v>124</v>
      </c>
      <c r="B137" s="221" t="s">
        <v>125</v>
      </c>
      <c r="C137" s="284">
        <v>6</v>
      </c>
      <c r="D137" s="287">
        <f>D87</f>
        <v>10</v>
      </c>
      <c r="E137" s="288">
        <f t="shared" si="53"/>
        <v>5</v>
      </c>
      <c r="F137" s="288">
        <f t="shared" si="53"/>
        <v>5</v>
      </c>
      <c r="G137" s="289">
        <f t="shared" si="53"/>
        <v>2</v>
      </c>
      <c r="H137" s="290" t="s">
        <v>48</v>
      </c>
      <c r="I137" s="291" t="s">
        <v>30</v>
      </c>
      <c r="J137" s="292">
        <f>J87</f>
        <v>250</v>
      </c>
      <c r="K137" s="292">
        <f t="shared" si="54"/>
        <v>0</v>
      </c>
      <c r="L137" s="292">
        <f t="shared" si="54"/>
        <v>0</v>
      </c>
      <c r="M137" s="292">
        <f t="shared" si="54"/>
        <v>125</v>
      </c>
      <c r="N137" s="292">
        <f t="shared" si="54"/>
        <v>125</v>
      </c>
      <c r="O137" s="377">
        <f t="shared" si="54"/>
        <v>50</v>
      </c>
      <c r="P137" s="400"/>
      <c r="Q137" s="7"/>
    </row>
    <row r="138" spans="1:20" x14ac:dyDescent="0.2">
      <c r="A138" s="259"/>
      <c r="B138" s="259"/>
      <c r="C138" s="293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</row>
    <row r="139" spans="1:20" ht="13.5" thickBot="1" x14ac:dyDescent="0.25">
      <c r="A139" s="2"/>
      <c r="B139" s="2"/>
      <c r="C139" s="111"/>
    </row>
    <row r="140" spans="1:20" x14ac:dyDescent="0.2">
      <c r="A140" s="40" t="s">
        <v>6</v>
      </c>
      <c r="B140" s="12" t="s">
        <v>28</v>
      </c>
      <c r="C140" s="30"/>
      <c r="D140" s="526" t="s">
        <v>24</v>
      </c>
      <c r="E140" s="527"/>
      <c r="F140" s="528" t="s">
        <v>40</v>
      </c>
      <c r="G140" s="527"/>
      <c r="H140" s="6"/>
      <c r="I140" s="40" t="s">
        <v>7</v>
      </c>
      <c r="J140" s="62" t="s">
        <v>21</v>
      </c>
      <c r="K140" s="63"/>
      <c r="L140" s="63"/>
      <c r="M140" s="63"/>
      <c r="N140" s="63"/>
      <c r="O140" s="60"/>
      <c r="P140" s="400"/>
      <c r="Q140" s="7"/>
      <c r="R140" s="2"/>
      <c r="S140" s="2"/>
      <c r="T140" s="2"/>
    </row>
    <row r="141" spans="1:20" x14ac:dyDescent="0.2">
      <c r="A141" s="5"/>
      <c r="B141" s="53" t="s">
        <v>27</v>
      </c>
      <c r="C141" s="111"/>
      <c r="D141" s="35" t="s">
        <v>29</v>
      </c>
      <c r="E141" s="92" t="s">
        <v>38</v>
      </c>
      <c r="F141" s="33" t="s">
        <v>29</v>
      </c>
      <c r="G141" s="44" t="s">
        <v>38</v>
      </c>
      <c r="H141" s="7"/>
      <c r="I141" s="31"/>
      <c r="J141" s="65" t="s">
        <v>22</v>
      </c>
      <c r="K141" s="8"/>
      <c r="L141" s="8"/>
      <c r="M141" s="8"/>
      <c r="N141" s="8"/>
      <c r="O141" s="61" t="s">
        <v>38</v>
      </c>
      <c r="P141" s="407"/>
      <c r="Q141" s="294"/>
      <c r="S141" s="32"/>
      <c r="T141" s="32"/>
    </row>
    <row r="142" spans="1:20" ht="13.5" thickBot="1" x14ac:dyDescent="0.25">
      <c r="A142" s="9"/>
      <c r="B142" s="54" t="s">
        <v>52</v>
      </c>
      <c r="C142" s="50"/>
      <c r="D142" s="35" t="s">
        <v>39</v>
      </c>
      <c r="E142" s="18"/>
      <c r="F142" s="7"/>
      <c r="G142" s="18"/>
      <c r="H142" s="7"/>
      <c r="I142" s="31"/>
      <c r="J142" s="64" t="s">
        <v>20</v>
      </c>
      <c r="K142" s="28"/>
      <c r="L142" s="28"/>
      <c r="M142" s="28"/>
      <c r="N142" s="28"/>
      <c r="O142" s="18"/>
      <c r="P142" s="400"/>
      <c r="Q142" s="7"/>
      <c r="S142" s="2"/>
      <c r="T142" s="2"/>
    </row>
    <row r="143" spans="1:20" ht="13.5" thickBot="1" x14ac:dyDescent="0.25">
      <c r="A143" s="9"/>
      <c r="B143" s="67" t="s">
        <v>53</v>
      </c>
      <c r="C143" s="51"/>
      <c r="D143" s="29">
        <f>D114</f>
        <v>180</v>
      </c>
      <c r="E143" s="295">
        <f>D143/D143</f>
        <v>1</v>
      </c>
      <c r="F143" s="51">
        <f>J114</f>
        <v>4650</v>
      </c>
      <c r="G143" s="296">
        <f>F143/F143</f>
        <v>1</v>
      </c>
      <c r="H143" s="7"/>
      <c r="I143" s="529" t="s">
        <v>41</v>
      </c>
      <c r="J143" s="530"/>
      <c r="K143" s="530"/>
      <c r="L143" s="530"/>
      <c r="M143" s="113"/>
      <c r="N143" s="113"/>
      <c r="O143" s="15"/>
      <c r="P143" s="400"/>
      <c r="Q143" s="7"/>
    </row>
    <row r="144" spans="1:20" ht="14.25" x14ac:dyDescent="0.2">
      <c r="A144" s="31">
        <v>1</v>
      </c>
      <c r="B144" s="57" t="s">
        <v>16</v>
      </c>
      <c r="C144" s="111"/>
      <c r="D144" s="531">
        <f>E114</f>
        <v>97.09</v>
      </c>
      <c r="E144" s="532">
        <f>D144/D143</f>
        <v>0.53938888888888892</v>
      </c>
      <c r="F144" s="533">
        <f>K114+L114+M114</f>
        <v>2498</v>
      </c>
      <c r="G144" s="532">
        <f>F144/F143</f>
        <v>0.53720430107526884</v>
      </c>
      <c r="H144" s="7"/>
      <c r="I144" s="23">
        <v>1</v>
      </c>
      <c r="J144" s="7" t="s">
        <v>163</v>
      </c>
      <c r="K144" s="7"/>
      <c r="L144" s="7"/>
      <c r="M144" s="7"/>
      <c r="N144" s="7"/>
      <c r="O144" s="374">
        <v>1</v>
      </c>
      <c r="P144" s="400"/>
      <c r="Q144" s="7"/>
    </row>
    <row r="145" spans="1:17" ht="14.25" x14ac:dyDescent="0.2">
      <c r="A145" s="24"/>
      <c r="B145" s="58" t="s">
        <v>62</v>
      </c>
      <c r="C145" s="112"/>
      <c r="D145" s="521"/>
      <c r="E145" s="523"/>
      <c r="F145" s="525"/>
      <c r="G145" s="523"/>
      <c r="H145" s="7"/>
      <c r="I145" s="17"/>
      <c r="J145" s="7"/>
      <c r="K145" s="7"/>
      <c r="L145" s="7"/>
      <c r="M145" s="7"/>
      <c r="N145" s="7"/>
      <c r="O145" s="18"/>
      <c r="P145" s="400"/>
      <c r="Q145" s="7"/>
    </row>
    <row r="146" spans="1:17" ht="14.25" x14ac:dyDescent="0.2">
      <c r="A146" s="105">
        <v>2</v>
      </c>
      <c r="B146" s="66" t="s">
        <v>14</v>
      </c>
      <c r="C146" s="69"/>
      <c r="D146" s="297">
        <f>D121</f>
        <v>3</v>
      </c>
      <c r="E146" s="298">
        <f>D146/D143</f>
        <v>1.6666666666666666E-2</v>
      </c>
      <c r="F146" s="299">
        <f>J121</f>
        <v>75</v>
      </c>
      <c r="G146" s="300">
        <f>F146/F143</f>
        <v>1.6129032258064516E-2</v>
      </c>
      <c r="H146" s="7"/>
      <c r="I146" s="17"/>
      <c r="J146" s="7"/>
      <c r="K146" s="7"/>
      <c r="L146" s="7"/>
      <c r="M146" s="7"/>
      <c r="N146" s="7"/>
      <c r="O146" s="18"/>
      <c r="P146" s="400"/>
      <c r="Q146" s="7"/>
    </row>
    <row r="147" spans="1:17" ht="14.25" x14ac:dyDescent="0.2">
      <c r="A147" s="34">
        <v>3</v>
      </c>
      <c r="B147" s="59" t="s">
        <v>17</v>
      </c>
      <c r="C147" s="72"/>
      <c r="D147" s="520">
        <f>G114</f>
        <v>59.91</v>
      </c>
      <c r="E147" s="522">
        <f>D147/D143</f>
        <v>0.33283333333333331</v>
      </c>
      <c r="F147" s="524">
        <f>O114</f>
        <v>1440</v>
      </c>
      <c r="G147" s="522">
        <f>F147/F143</f>
        <v>0.30967741935483872</v>
      </c>
      <c r="H147" s="7"/>
      <c r="I147" s="17"/>
      <c r="J147" s="513"/>
      <c r="K147" s="514"/>
      <c r="L147" s="514"/>
      <c r="M147" s="111"/>
      <c r="N147" s="111"/>
      <c r="O147" s="18"/>
      <c r="P147" s="400"/>
      <c r="Q147" s="7"/>
    </row>
    <row r="148" spans="1:17" ht="14.25" x14ac:dyDescent="0.2">
      <c r="A148" s="24"/>
      <c r="B148" s="58" t="s">
        <v>18</v>
      </c>
      <c r="C148" s="112"/>
      <c r="D148" s="521"/>
      <c r="E148" s="523"/>
      <c r="F148" s="525"/>
      <c r="G148" s="523"/>
      <c r="H148" s="7"/>
      <c r="I148" s="17"/>
      <c r="J148" s="513"/>
      <c r="K148" s="514"/>
      <c r="L148" s="514"/>
      <c r="M148" s="111"/>
      <c r="N148" s="111"/>
      <c r="O148" s="18"/>
      <c r="P148" s="400"/>
      <c r="Q148" s="7"/>
    </row>
    <row r="149" spans="1:17" ht="14.25" x14ac:dyDescent="0.2">
      <c r="A149" s="34">
        <v>4</v>
      </c>
      <c r="B149" s="59" t="s">
        <v>19</v>
      </c>
      <c r="C149" s="72"/>
      <c r="D149" s="520">
        <f>D33</f>
        <v>15.5</v>
      </c>
      <c r="E149" s="522">
        <f>D149/D143</f>
        <v>8.611111111111111E-2</v>
      </c>
      <c r="F149" s="524">
        <f>J117</f>
        <v>458</v>
      </c>
      <c r="G149" s="522">
        <f>F149/F143</f>
        <v>9.8494623655913979E-2</v>
      </c>
      <c r="H149" s="7"/>
      <c r="I149" s="17"/>
      <c r="J149" s="513"/>
      <c r="K149" s="514"/>
      <c r="L149" s="514"/>
      <c r="M149" s="111"/>
      <c r="N149" s="111"/>
      <c r="O149" s="18"/>
      <c r="P149" s="400"/>
      <c r="Q149" s="7"/>
    </row>
    <row r="150" spans="1:17" ht="14.25" x14ac:dyDescent="0.2">
      <c r="A150" s="24"/>
      <c r="B150" s="58" t="s">
        <v>15</v>
      </c>
      <c r="C150" s="112"/>
      <c r="D150" s="521"/>
      <c r="E150" s="523"/>
      <c r="F150" s="525"/>
      <c r="G150" s="523"/>
      <c r="H150" s="7"/>
      <c r="I150" s="17"/>
      <c r="J150" s="513"/>
      <c r="K150" s="514"/>
      <c r="L150" s="514"/>
      <c r="M150" s="111"/>
      <c r="N150" s="111"/>
      <c r="O150" s="18"/>
      <c r="P150" s="400"/>
      <c r="Q150" s="7"/>
    </row>
    <row r="151" spans="1:17" ht="14.25" x14ac:dyDescent="0.2">
      <c r="A151" s="20">
        <v>5</v>
      </c>
      <c r="B151" s="66" t="s">
        <v>61</v>
      </c>
      <c r="C151" s="69"/>
      <c r="D151" s="297">
        <f>D119+D123+D127+D131+D135+D136+D137</f>
        <v>82</v>
      </c>
      <c r="E151" s="298">
        <f>D151/D143</f>
        <v>0.45555555555555555</v>
      </c>
      <c r="F151" s="301">
        <f>J119+J123+J127+J131+J135+J136+J137</f>
        <v>2136</v>
      </c>
      <c r="G151" s="300">
        <f>F151/F143</f>
        <v>0.45935483870967742</v>
      </c>
      <c r="H151" s="7"/>
      <c r="I151" s="17"/>
      <c r="J151" s="513"/>
      <c r="K151" s="514"/>
      <c r="L151" s="514"/>
      <c r="M151" s="111"/>
      <c r="N151" s="111"/>
      <c r="O151" s="18"/>
      <c r="P151" s="400"/>
      <c r="Q151" s="7"/>
    </row>
    <row r="152" spans="1:17" ht="14.25" x14ac:dyDescent="0.2">
      <c r="A152" s="45">
        <v>6</v>
      </c>
      <c r="B152" s="66" t="s">
        <v>44</v>
      </c>
      <c r="C152" s="69"/>
      <c r="D152" s="297">
        <f>D136</f>
        <v>6</v>
      </c>
      <c r="E152" s="298">
        <f>D152/D143</f>
        <v>3.3333333333333333E-2</v>
      </c>
      <c r="F152" s="299">
        <f>J136</f>
        <v>160</v>
      </c>
      <c r="G152" s="300">
        <f>F152/F143</f>
        <v>3.4408602150537634E-2</v>
      </c>
      <c r="I152" s="107"/>
      <c r="J152" s="515"/>
      <c r="K152" s="516"/>
      <c r="L152" s="516"/>
      <c r="M152" s="112"/>
      <c r="N152" s="112"/>
      <c r="O152" s="25"/>
      <c r="P152" s="400"/>
      <c r="Q152" s="7"/>
    </row>
    <row r="153" spans="1:17" ht="15" thickBot="1" x14ac:dyDescent="0.25">
      <c r="A153" s="43">
        <v>7</v>
      </c>
      <c r="B153" s="106" t="s">
        <v>43</v>
      </c>
      <c r="C153" s="110"/>
      <c r="D153" s="302">
        <f>D25+D26</f>
        <v>2</v>
      </c>
      <c r="E153" s="303">
        <f>D153/D143</f>
        <v>1.1111111111111112E-2</v>
      </c>
      <c r="F153" s="304">
        <f>L25+L26</f>
        <v>60</v>
      </c>
      <c r="G153" s="305">
        <f>F153/F143</f>
        <v>1.2903225806451613E-2</v>
      </c>
      <c r="I153" s="517" t="s">
        <v>51</v>
      </c>
      <c r="J153" s="518"/>
      <c r="K153" s="518"/>
      <c r="L153" s="518"/>
      <c r="M153" s="50"/>
      <c r="N153" s="50"/>
      <c r="O153" s="19"/>
      <c r="P153" s="400"/>
      <c r="Q153" s="7"/>
    </row>
    <row r="154" spans="1:17" x14ac:dyDescent="0.2">
      <c r="A154" s="22"/>
      <c r="F154" s="1"/>
      <c r="G154" s="1"/>
    </row>
    <row r="155" spans="1:17" x14ac:dyDescent="0.2">
      <c r="B155" s="519" t="s">
        <v>63</v>
      </c>
      <c r="C155" s="519"/>
      <c r="D155" s="519"/>
      <c r="E155" s="519"/>
      <c r="F155" s="519"/>
      <c r="G155" s="519"/>
    </row>
    <row r="156" spans="1:17" x14ac:dyDescent="0.2">
      <c r="B156" s="519"/>
      <c r="C156" s="519"/>
      <c r="D156" s="519"/>
      <c r="E156" s="519"/>
      <c r="F156" s="519"/>
      <c r="G156" s="519"/>
    </row>
    <row r="157" spans="1:17" x14ac:dyDescent="0.2">
      <c r="B157" s="519"/>
      <c r="C157" s="519"/>
      <c r="D157" s="519"/>
      <c r="E157" s="519"/>
      <c r="F157" s="519"/>
      <c r="G157" s="519"/>
    </row>
    <row r="160" spans="1:17" ht="15.75" x14ac:dyDescent="0.25">
      <c r="A160" s="474" t="s">
        <v>98</v>
      </c>
      <c r="B160" s="475"/>
      <c r="C160" s="475"/>
      <c r="D160" s="475"/>
      <c r="E160" s="475"/>
      <c r="F160" s="475"/>
      <c r="G160" s="475"/>
      <c r="H160" s="475"/>
      <c r="I160" s="475"/>
      <c r="J160" s="475"/>
      <c r="K160" s="475"/>
      <c r="L160" s="475"/>
      <c r="M160" s="475"/>
      <c r="N160" s="475"/>
      <c r="O160" s="475"/>
    </row>
    <row r="161" spans="1:15" ht="15.75" x14ac:dyDescent="0.25">
      <c r="A161" s="474" t="s">
        <v>99</v>
      </c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</row>
    <row r="162" spans="1:15" x14ac:dyDescent="0.2">
      <c r="A162" s="1"/>
      <c r="B162" s="89" t="s">
        <v>128</v>
      </c>
      <c r="C162" s="2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B163" s="88" t="s">
        <v>129</v>
      </c>
    </row>
    <row r="164" spans="1:15" x14ac:dyDescent="0.2">
      <c r="B164" s="88" t="s">
        <v>130</v>
      </c>
    </row>
    <row r="165" spans="1:15" x14ac:dyDescent="0.2">
      <c r="B165" s="88" t="s">
        <v>131</v>
      </c>
    </row>
    <row r="166" spans="1:15" x14ac:dyDescent="0.2">
      <c r="B166" s="88" t="s">
        <v>160</v>
      </c>
    </row>
    <row r="168" spans="1:15" ht="13.5" thickBot="1" x14ac:dyDescent="0.25">
      <c r="B168" s="2" t="s">
        <v>167</v>
      </c>
      <c r="G168" s="10"/>
    </row>
    <row r="169" spans="1:15" ht="13.5" thickBot="1" x14ac:dyDescent="0.25">
      <c r="A169" s="90" t="s">
        <v>0</v>
      </c>
      <c r="B169" s="476" t="s">
        <v>132</v>
      </c>
      <c r="C169" s="479" t="s">
        <v>33</v>
      </c>
      <c r="D169" s="482" t="s">
        <v>34</v>
      </c>
      <c r="E169" s="483"/>
      <c r="F169" s="483"/>
      <c r="G169" s="36"/>
      <c r="H169" s="484" t="s">
        <v>133</v>
      </c>
      <c r="I169" s="487" t="s">
        <v>134</v>
      </c>
      <c r="J169" s="490" t="s">
        <v>36</v>
      </c>
      <c r="K169" s="491"/>
      <c r="L169" s="491"/>
      <c r="M169" s="491"/>
      <c r="N169" s="491"/>
      <c r="O169" s="492"/>
    </row>
    <row r="170" spans="1:15" x14ac:dyDescent="0.2">
      <c r="A170" s="86"/>
      <c r="B170" s="477"/>
      <c r="C170" s="480"/>
      <c r="D170" s="493" t="s">
        <v>1</v>
      </c>
      <c r="E170" s="495" t="s">
        <v>135</v>
      </c>
      <c r="F170" s="497" t="s">
        <v>136</v>
      </c>
      <c r="G170" s="495" t="s">
        <v>137</v>
      </c>
      <c r="H170" s="485"/>
      <c r="I170" s="488"/>
      <c r="J170" s="499" t="s">
        <v>37</v>
      </c>
      <c r="K170" s="500"/>
      <c r="L170" s="500"/>
      <c r="M170" s="501"/>
      <c r="N170" s="497" t="s">
        <v>136</v>
      </c>
      <c r="O170" s="502" t="s">
        <v>138</v>
      </c>
    </row>
    <row r="171" spans="1:15" x14ac:dyDescent="0.2">
      <c r="A171" s="5"/>
      <c r="B171" s="477"/>
      <c r="C171" s="480"/>
      <c r="D171" s="493"/>
      <c r="E171" s="495"/>
      <c r="F171" s="497"/>
      <c r="G171" s="495"/>
      <c r="H171" s="485"/>
      <c r="I171" s="488"/>
      <c r="J171" s="504" t="s">
        <v>1</v>
      </c>
      <c r="K171" s="505" t="s">
        <v>13</v>
      </c>
      <c r="L171" s="508" t="s">
        <v>54</v>
      </c>
      <c r="M171" s="505" t="s">
        <v>35</v>
      </c>
      <c r="N171" s="497"/>
      <c r="O171" s="502"/>
    </row>
    <row r="172" spans="1:15" x14ac:dyDescent="0.2">
      <c r="A172" s="31"/>
      <c r="B172" s="477"/>
      <c r="C172" s="480"/>
      <c r="D172" s="493"/>
      <c r="E172" s="495"/>
      <c r="F172" s="497"/>
      <c r="G172" s="495"/>
      <c r="H172" s="485"/>
      <c r="I172" s="488"/>
      <c r="J172" s="493"/>
      <c r="K172" s="506"/>
      <c r="L172" s="509"/>
      <c r="M172" s="506"/>
      <c r="N172" s="497"/>
      <c r="O172" s="502"/>
    </row>
    <row r="173" spans="1:15" x14ac:dyDescent="0.2">
      <c r="A173" s="31"/>
      <c r="B173" s="477"/>
      <c r="C173" s="480"/>
      <c r="D173" s="493"/>
      <c r="E173" s="495"/>
      <c r="F173" s="497"/>
      <c r="G173" s="495"/>
      <c r="H173" s="485"/>
      <c r="I173" s="488"/>
      <c r="J173" s="493"/>
      <c r="K173" s="506"/>
      <c r="L173" s="509"/>
      <c r="M173" s="506"/>
      <c r="N173" s="497"/>
      <c r="O173" s="502"/>
    </row>
    <row r="174" spans="1:15" x14ac:dyDescent="0.2">
      <c r="A174" s="31"/>
      <c r="B174" s="477"/>
      <c r="C174" s="480"/>
      <c r="D174" s="493"/>
      <c r="E174" s="495"/>
      <c r="F174" s="497"/>
      <c r="G174" s="495"/>
      <c r="H174" s="485"/>
      <c r="I174" s="488"/>
      <c r="J174" s="493"/>
      <c r="K174" s="506"/>
      <c r="L174" s="509"/>
      <c r="M174" s="506"/>
      <c r="N174" s="497"/>
      <c r="O174" s="502"/>
    </row>
    <row r="175" spans="1:15" ht="13.5" thickBot="1" x14ac:dyDescent="0.25">
      <c r="A175" s="9"/>
      <c r="B175" s="478"/>
      <c r="C175" s="481"/>
      <c r="D175" s="494"/>
      <c r="E175" s="496"/>
      <c r="F175" s="498"/>
      <c r="G175" s="496"/>
      <c r="H175" s="486"/>
      <c r="I175" s="489"/>
      <c r="J175" s="494"/>
      <c r="K175" s="507"/>
      <c r="L175" s="510"/>
      <c r="M175" s="507"/>
      <c r="N175" s="498"/>
      <c r="O175" s="503"/>
    </row>
    <row r="176" spans="1:15" ht="13.5" thickBot="1" x14ac:dyDescent="0.25">
      <c r="A176" s="9"/>
      <c r="B176" s="16" t="s">
        <v>32</v>
      </c>
      <c r="C176" s="8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1"/>
    </row>
    <row r="177" spans="1:15" ht="13.5" thickBot="1" x14ac:dyDescent="0.25">
      <c r="A177" s="128" t="s">
        <v>6</v>
      </c>
      <c r="B177" s="129" t="s">
        <v>4</v>
      </c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1"/>
    </row>
    <row r="178" spans="1:15" x14ac:dyDescent="0.2">
      <c r="A178" s="306">
        <v>1</v>
      </c>
      <c r="B178" s="307" t="s">
        <v>64</v>
      </c>
      <c r="C178" s="308">
        <v>1</v>
      </c>
      <c r="D178" s="309">
        <v>2</v>
      </c>
      <c r="E178" s="310">
        <v>1</v>
      </c>
      <c r="F178" s="310">
        <f>D178-E178</f>
        <v>1</v>
      </c>
      <c r="G178" s="311">
        <v>2</v>
      </c>
      <c r="H178" s="236" t="s">
        <v>65</v>
      </c>
      <c r="I178" s="312" t="s">
        <v>139</v>
      </c>
      <c r="J178" s="309">
        <f>K178+L178+M178+N178</f>
        <v>60</v>
      </c>
      <c r="K178" s="236"/>
      <c r="L178" s="236">
        <v>30</v>
      </c>
      <c r="M178" s="236">
        <v>0</v>
      </c>
      <c r="N178" s="313">
        <v>30</v>
      </c>
      <c r="O178" s="237">
        <v>30</v>
      </c>
    </row>
    <row r="179" spans="1:15" x14ac:dyDescent="0.2">
      <c r="A179" s="135">
        <v>5</v>
      </c>
      <c r="B179" s="139" t="s">
        <v>2</v>
      </c>
      <c r="C179" s="140">
        <v>1</v>
      </c>
      <c r="D179" s="141">
        <v>1</v>
      </c>
      <c r="E179" s="142">
        <v>1</v>
      </c>
      <c r="F179" s="143">
        <v>0</v>
      </c>
      <c r="G179" s="143">
        <v>1</v>
      </c>
      <c r="H179" s="415" t="s">
        <v>65</v>
      </c>
      <c r="I179" s="145" t="s">
        <v>139</v>
      </c>
      <c r="J179" s="416">
        <f t="shared" ref="J179:J184" si="55">K179+L179+M179+N179</f>
        <v>30</v>
      </c>
      <c r="K179" s="146"/>
      <c r="L179" s="146">
        <v>30</v>
      </c>
      <c r="M179" s="147">
        <v>0</v>
      </c>
      <c r="N179" s="147">
        <v>0</v>
      </c>
      <c r="O179" s="148">
        <v>30</v>
      </c>
    </row>
    <row r="180" spans="1:15" x14ac:dyDescent="0.2">
      <c r="A180" s="135">
        <v>7</v>
      </c>
      <c r="B180" s="149" t="s">
        <v>82</v>
      </c>
      <c r="C180" s="140">
        <v>1</v>
      </c>
      <c r="D180" s="141">
        <v>2</v>
      </c>
      <c r="E180" s="142">
        <v>1</v>
      </c>
      <c r="F180" s="143">
        <v>1</v>
      </c>
      <c r="G180" s="143">
        <v>0</v>
      </c>
      <c r="H180" s="415" t="s">
        <v>65</v>
      </c>
      <c r="I180" s="145" t="s">
        <v>139</v>
      </c>
      <c r="J180" s="416">
        <f t="shared" si="55"/>
        <v>60</v>
      </c>
      <c r="K180" s="146">
        <v>30</v>
      </c>
      <c r="L180" s="146"/>
      <c r="M180" s="147">
        <v>0</v>
      </c>
      <c r="N180" s="147">
        <v>30</v>
      </c>
      <c r="O180" s="148">
        <v>0</v>
      </c>
    </row>
    <row r="181" spans="1:15" x14ac:dyDescent="0.2">
      <c r="A181" s="150">
        <v>9</v>
      </c>
      <c r="B181" s="151" t="s">
        <v>25</v>
      </c>
      <c r="C181" s="152">
        <v>1</v>
      </c>
      <c r="D181" s="153">
        <v>0.25</v>
      </c>
      <c r="E181" s="154">
        <v>0.25</v>
      </c>
      <c r="F181" s="155">
        <v>0</v>
      </c>
      <c r="G181" s="155">
        <v>0</v>
      </c>
      <c r="H181" s="156" t="s">
        <v>142</v>
      </c>
      <c r="I181" s="157" t="s">
        <v>23</v>
      </c>
      <c r="J181" s="158">
        <f t="shared" si="55"/>
        <v>7</v>
      </c>
      <c r="K181" s="159"/>
      <c r="L181" s="159">
        <v>2</v>
      </c>
      <c r="M181" s="157">
        <v>2</v>
      </c>
      <c r="N181" s="157">
        <v>3</v>
      </c>
      <c r="O181" s="160">
        <v>0</v>
      </c>
    </row>
    <row r="182" spans="1:15" x14ac:dyDescent="0.2">
      <c r="A182" s="150">
        <v>10</v>
      </c>
      <c r="B182" s="151" t="s">
        <v>56</v>
      </c>
      <c r="C182" s="152">
        <v>1</v>
      </c>
      <c r="D182" s="153">
        <v>0.25</v>
      </c>
      <c r="E182" s="154">
        <v>0.25</v>
      </c>
      <c r="F182" s="155">
        <v>0</v>
      </c>
      <c r="G182" s="155">
        <v>0</v>
      </c>
      <c r="H182" s="156" t="s">
        <v>142</v>
      </c>
      <c r="I182" s="157" t="s">
        <v>23</v>
      </c>
      <c r="J182" s="158">
        <f t="shared" si="55"/>
        <v>7</v>
      </c>
      <c r="K182" s="159"/>
      <c r="L182" s="159">
        <v>2</v>
      </c>
      <c r="M182" s="157">
        <v>2</v>
      </c>
      <c r="N182" s="157">
        <v>3</v>
      </c>
      <c r="O182" s="160">
        <v>0</v>
      </c>
    </row>
    <row r="183" spans="1:15" x14ac:dyDescent="0.2">
      <c r="A183" s="150">
        <v>11</v>
      </c>
      <c r="B183" s="161" t="s">
        <v>26</v>
      </c>
      <c r="C183" s="152">
        <v>1</v>
      </c>
      <c r="D183" s="153">
        <v>0.5</v>
      </c>
      <c r="E183" s="154">
        <v>0.25</v>
      </c>
      <c r="F183" s="162">
        <v>0.25</v>
      </c>
      <c r="G183" s="155">
        <v>0</v>
      </c>
      <c r="H183" s="156" t="s">
        <v>142</v>
      </c>
      <c r="I183" s="157" t="s">
        <v>23</v>
      </c>
      <c r="J183" s="158">
        <f t="shared" si="55"/>
        <v>12</v>
      </c>
      <c r="K183" s="159"/>
      <c r="L183" s="159">
        <v>4</v>
      </c>
      <c r="M183" s="157">
        <v>2</v>
      </c>
      <c r="N183" s="157">
        <v>6</v>
      </c>
      <c r="O183" s="160">
        <v>0</v>
      </c>
    </row>
    <row r="184" spans="1:15" ht="13.5" thickBot="1" x14ac:dyDescent="0.25">
      <c r="A184" s="163">
        <v>12</v>
      </c>
      <c r="B184" s="164" t="s">
        <v>143</v>
      </c>
      <c r="C184" s="165">
        <v>1</v>
      </c>
      <c r="D184" s="166">
        <v>0.5</v>
      </c>
      <c r="E184" s="167">
        <v>0.25</v>
      </c>
      <c r="F184" s="168">
        <v>0.25</v>
      </c>
      <c r="G184" s="169">
        <v>0</v>
      </c>
      <c r="H184" s="170" t="s">
        <v>142</v>
      </c>
      <c r="I184" s="171" t="s">
        <v>23</v>
      </c>
      <c r="J184" s="172">
        <f t="shared" si="55"/>
        <v>12</v>
      </c>
      <c r="K184" s="173"/>
      <c r="L184" s="173">
        <v>4</v>
      </c>
      <c r="M184" s="171">
        <v>2</v>
      </c>
      <c r="N184" s="174">
        <v>6</v>
      </c>
      <c r="O184" s="175">
        <v>0</v>
      </c>
    </row>
    <row r="185" spans="1:15" ht="13.5" thickBot="1" x14ac:dyDescent="0.25">
      <c r="A185" s="176"/>
      <c r="B185" s="177" t="s">
        <v>57</v>
      </c>
      <c r="C185" s="178"/>
      <c r="D185" s="178">
        <f>SUM(D178:D184)</f>
        <v>6.5</v>
      </c>
      <c r="E185" s="179">
        <f>SUM(E178:E184)</f>
        <v>4</v>
      </c>
      <c r="F185" s="179">
        <f>SUM(F178:F184)</f>
        <v>2.5</v>
      </c>
      <c r="G185" s="179">
        <f>SUM(G178:G184)</f>
        <v>3</v>
      </c>
      <c r="H185" s="179" t="s">
        <v>48</v>
      </c>
      <c r="I185" s="180" t="s">
        <v>48</v>
      </c>
      <c r="J185" s="181">
        <f t="shared" ref="J185:O185" si="56">SUM(J178:J184)</f>
        <v>188</v>
      </c>
      <c r="K185" s="182">
        <f t="shared" si="56"/>
        <v>30</v>
      </c>
      <c r="L185" s="182">
        <f t="shared" si="56"/>
        <v>72</v>
      </c>
      <c r="M185" s="182">
        <f t="shared" si="56"/>
        <v>8</v>
      </c>
      <c r="N185" s="182">
        <f t="shared" si="56"/>
        <v>78</v>
      </c>
      <c r="O185" s="183">
        <f t="shared" si="56"/>
        <v>60</v>
      </c>
    </row>
    <row r="186" spans="1:15" ht="13.5" thickBot="1" x14ac:dyDescent="0.25">
      <c r="A186" s="128" t="s">
        <v>7</v>
      </c>
      <c r="B186" s="129" t="s">
        <v>5</v>
      </c>
      <c r="C186" s="129"/>
      <c r="D186" s="129"/>
      <c r="E186" s="129"/>
      <c r="F186" s="202"/>
      <c r="G186" s="202"/>
      <c r="H186" s="202"/>
      <c r="I186" s="202"/>
      <c r="J186" s="22"/>
      <c r="K186" s="22"/>
      <c r="L186" s="22"/>
      <c r="M186" s="22"/>
      <c r="N186" s="22"/>
      <c r="O186" s="203"/>
    </row>
    <row r="187" spans="1:15" ht="13.5" thickBot="1" x14ac:dyDescent="0.25">
      <c r="A187" s="380">
        <v>1</v>
      </c>
      <c r="B187" s="94" t="s">
        <v>66</v>
      </c>
      <c r="C187" s="204">
        <v>1</v>
      </c>
      <c r="D187" s="205">
        <v>3</v>
      </c>
      <c r="E187" s="73">
        <v>1.8</v>
      </c>
      <c r="F187" s="73">
        <v>1.2</v>
      </c>
      <c r="G187" s="73">
        <v>2.4</v>
      </c>
      <c r="H187" s="97" t="s">
        <v>65</v>
      </c>
      <c r="I187" s="98" t="s">
        <v>23</v>
      </c>
      <c r="J187" s="309">
        <f>K187+L187+M187+N187</f>
        <v>75</v>
      </c>
      <c r="K187" s="73"/>
      <c r="L187" s="73">
        <v>45</v>
      </c>
      <c r="M187" s="73">
        <v>0</v>
      </c>
      <c r="N187" s="73">
        <v>30</v>
      </c>
      <c r="O187" s="37">
        <v>45</v>
      </c>
    </row>
    <row r="188" spans="1:15" ht="13.5" thickBot="1" x14ac:dyDescent="0.25">
      <c r="A188" s="176"/>
      <c r="B188" s="177" t="s">
        <v>57</v>
      </c>
      <c r="C188" s="208"/>
      <c r="D188" s="209">
        <f>SUM(D187:D187)</f>
        <v>3</v>
      </c>
      <c r="E188" s="179">
        <f>SUM(E187:E187)</f>
        <v>1.8</v>
      </c>
      <c r="F188" s="179">
        <f>SUM(F187:F187)</f>
        <v>1.2</v>
      </c>
      <c r="G188" s="179">
        <f>SUM(G187:G187)</f>
        <v>2.4</v>
      </c>
      <c r="H188" s="179" t="s">
        <v>48</v>
      </c>
      <c r="I188" s="180" t="s">
        <v>48</v>
      </c>
      <c r="J188" s="210">
        <f>J187</f>
        <v>75</v>
      </c>
      <c r="K188" s="210">
        <f t="shared" ref="K188:O188" si="57">K187</f>
        <v>0</v>
      </c>
      <c r="L188" s="210">
        <f t="shared" si="57"/>
        <v>45</v>
      </c>
      <c r="M188" s="210">
        <f t="shared" si="57"/>
        <v>0</v>
      </c>
      <c r="N188" s="210">
        <f t="shared" si="57"/>
        <v>30</v>
      </c>
      <c r="O188" s="381">
        <f t="shared" si="57"/>
        <v>45</v>
      </c>
    </row>
    <row r="189" spans="1:15" ht="13.5" thickBot="1" x14ac:dyDescent="0.25">
      <c r="A189" s="81" t="s">
        <v>9</v>
      </c>
      <c r="B189" s="221" t="s">
        <v>8</v>
      </c>
      <c r="C189" s="221"/>
      <c r="D189" s="202"/>
      <c r="E189" s="202"/>
      <c r="F189" s="202"/>
      <c r="G189" s="202"/>
      <c r="H189" s="202"/>
      <c r="I189" s="202"/>
      <c r="J189" s="22"/>
      <c r="K189" s="22"/>
      <c r="L189" s="22"/>
      <c r="M189" s="22"/>
      <c r="N189" s="22"/>
      <c r="O189" s="203"/>
    </row>
    <row r="190" spans="1:15" ht="13.5" thickBot="1" x14ac:dyDescent="0.25">
      <c r="A190" s="27">
        <v>1</v>
      </c>
      <c r="B190" s="99" t="s">
        <v>67</v>
      </c>
      <c r="C190" s="87">
        <v>1</v>
      </c>
      <c r="D190" s="326">
        <v>5</v>
      </c>
      <c r="E190" s="73">
        <v>2.6</v>
      </c>
      <c r="F190" s="73">
        <v>2.4</v>
      </c>
      <c r="G190" s="73">
        <v>1.2</v>
      </c>
      <c r="H190" s="97" t="s">
        <v>140</v>
      </c>
      <c r="I190" s="37" t="s">
        <v>23</v>
      </c>
      <c r="J190" s="222">
        <f>K190+L190+M190+N190</f>
        <v>125</v>
      </c>
      <c r="K190" s="95">
        <v>30</v>
      </c>
      <c r="L190" s="100">
        <v>30</v>
      </c>
      <c r="M190" s="73">
        <v>5</v>
      </c>
      <c r="N190" s="73">
        <v>60</v>
      </c>
      <c r="O190" s="419">
        <v>30</v>
      </c>
    </row>
    <row r="191" spans="1:15" x14ac:dyDescent="0.2">
      <c r="A191" s="31">
        <v>2</v>
      </c>
      <c r="B191" s="82" t="s">
        <v>83</v>
      </c>
      <c r="C191" s="87">
        <v>1</v>
      </c>
      <c r="D191" s="96">
        <v>7</v>
      </c>
      <c r="E191" s="13">
        <v>3.5</v>
      </c>
      <c r="F191" s="13">
        <v>3.5</v>
      </c>
      <c r="G191" s="13">
        <v>1.66</v>
      </c>
      <c r="H191" s="103" t="s">
        <v>140</v>
      </c>
      <c r="I191" s="14" t="s">
        <v>23</v>
      </c>
      <c r="J191" s="223">
        <f t="shared" ref="J191:J192" si="58">K191+L191+M191+N191</f>
        <v>190</v>
      </c>
      <c r="K191" s="85">
        <v>45</v>
      </c>
      <c r="L191" s="85">
        <v>45</v>
      </c>
      <c r="M191" s="13">
        <v>5</v>
      </c>
      <c r="N191" s="13">
        <v>95</v>
      </c>
      <c r="O191" s="420">
        <v>45</v>
      </c>
    </row>
    <row r="192" spans="1:15" ht="13.5" thickBot="1" x14ac:dyDescent="0.25">
      <c r="A192" s="31">
        <v>3</v>
      </c>
      <c r="B192" s="84" t="s">
        <v>84</v>
      </c>
      <c r="C192" s="87">
        <v>1</v>
      </c>
      <c r="D192" s="96">
        <v>4.5</v>
      </c>
      <c r="E192" s="13">
        <v>2.25</v>
      </c>
      <c r="F192" s="13">
        <v>2.25</v>
      </c>
      <c r="G192" s="13">
        <v>1.0900000000000001</v>
      </c>
      <c r="H192" s="103" t="s">
        <v>158</v>
      </c>
      <c r="I192" s="14" t="s">
        <v>23</v>
      </c>
      <c r="J192" s="223">
        <f t="shared" si="58"/>
        <v>124</v>
      </c>
      <c r="K192" s="85">
        <v>30</v>
      </c>
      <c r="L192" s="85">
        <v>30</v>
      </c>
      <c r="M192" s="13">
        <v>2</v>
      </c>
      <c r="N192" s="13">
        <v>62</v>
      </c>
      <c r="O192" s="420">
        <v>30</v>
      </c>
    </row>
    <row r="193" spans="1:15" ht="13.5" thickBot="1" x14ac:dyDescent="0.25">
      <c r="A193" s="176"/>
      <c r="B193" s="177" t="s">
        <v>57</v>
      </c>
      <c r="C193" s="176"/>
      <c r="D193" s="228">
        <f>SUM(D190:D192)</f>
        <v>16.5</v>
      </c>
      <c r="E193" s="197">
        <f>SUM(E190:E192)</f>
        <v>8.35</v>
      </c>
      <c r="F193" s="197">
        <f>SUM(F190:F192)</f>
        <v>8.15</v>
      </c>
      <c r="G193" s="197">
        <f>SUM(G190:G192)</f>
        <v>3.95</v>
      </c>
      <c r="H193" s="197" t="s">
        <v>48</v>
      </c>
      <c r="I193" s="229" t="s">
        <v>48</v>
      </c>
      <c r="J193" s="230">
        <f t="shared" ref="J193:O193" si="59">SUM(J190:J192)</f>
        <v>439</v>
      </c>
      <c r="K193" s="197">
        <f t="shared" si="59"/>
        <v>105</v>
      </c>
      <c r="L193" s="197">
        <f t="shared" si="59"/>
        <v>105</v>
      </c>
      <c r="M193" s="197">
        <f t="shared" si="59"/>
        <v>12</v>
      </c>
      <c r="N193" s="197">
        <f t="shared" si="59"/>
        <v>217</v>
      </c>
      <c r="O193" s="229">
        <f t="shared" si="59"/>
        <v>105</v>
      </c>
    </row>
    <row r="194" spans="1:15" ht="13.5" thickBot="1" x14ac:dyDescent="0.25">
      <c r="A194" s="128" t="s">
        <v>10</v>
      </c>
      <c r="B194" s="129" t="s">
        <v>11</v>
      </c>
      <c r="C194" s="129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35"/>
    </row>
    <row r="195" spans="1:15" x14ac:dyDescent="0.2">
      <c r="A195" s="333">
        <v>1</v>
      </c>
      <c r="B195" s="334" t="s">
        <v>74</v>
      </c>
      <c r="C195" s="132">
        <v>1</v>
      </c>
      <c r="D195" s="133">
        <v>4</v>
      </c>
      <c r="E195" s="244">
        <v>2.4</v>
      </c>
      <c r="F195" s="244">
        <v>1.6</v>
      </c>
      <c r="G195" s="244">
        <v>1.8</v>
      </c>
      <c r="H195" s="133" t="s">
        <v>65</v>
      </c>
      <c r="I195" s="338" t="s">
        <v>30</v>
      </c>
      <c r="J195" s="339">
        <f>K195+L195+M195+N195</f>
        <v>100</v>
      </c>
      <c r="K195" s="133">
        <v>15</v>
      </c>
      <c r="L195" s="133">
        <v>45</v>
      </c>
      <c r="M195" s="244">
        <v>0</v>
      </c>
      <c r="N195" s="244">
        <v>40</v>
      </c>
      <c r="O195" s="134">
        <v>45</v>
      </c>
    </row>
    <row r="196" spans="1:15" ht="13.5" thickBot="1" x14ac:dyDescent="0.25">
      <c r="A196" s="239"/>
      <c r="B196" s="239" t="s">
        <v>57</v>
      </c>
      <c r="C196" s="239"/>
      <c r="D196" s="230">
        <f>SUM(D195:D195)</f>
        <v>4</v>
      </c>
      <c r="E196" s="230">
        <f>SUM(E195:E195)</f>
        <v>2.4</v>
      </c>
      <c r="F196" s="230">
        <f>SUM(F195:F195)</f>
        <v>1.6</v>
      </c>
      <c r="G196" s="230">
        <f>SUM(G195:G195)</f>
        <v>1.8</v>
      </c>
      <c r="H196" s="197" t="s">
        <v>48</v>
      </c>
      <c r="I196" s="229" t="s">
        <v>48</v>
      </c>
      <c r="J196" s="230">
        <f t="shared" ref="J196:O196" si="60">SUM(J195:J195)</f>
        <v>100</v>
      </c>
      <c r="K196" s="230">
        <f t="shared" si="60"/>
        <v>15</v>
      </c>
      <c r="L196" s="230">
        <f t="shared" si="60"/>
        <v>45</v>
      </c>
      <c r="M196" s="230">
        <f t="shared" si="60"/>
        <v>0</v>
      </c>
      <c r="N196" s="230">
        <f t="shared" si="60"/>
        <v>40</v>
      </c>
      <c r="O196" s="230">
        <f t="shared" si="60"/>
        <v>45</v>
      </c>
    </row>
    <row r="197" spans="1:15" ht="13.5" thickBot="1" x14ac:dyDescent="0.25"/>
    <row r="198" spans="1:15" ht="13.5" thickBot="1" x14ac:dyDescent="0.25">
      <c r="A198" s="460" t="s">
        <v>144</v>
      </c>
      <c r="B198" s="461"/>
      <c r="C198" s="261" t="s">
        <v>48</v>
      </c>
      <c r="D198" s="262">
        <f>D178+D179+D180+D181+D182+D183+D184+D187+D190+D191+D192+D195</f>
        <v>30</v>
      </c>
      <c r="E198" s="262">
        <f>E178+E179+E180+E181+E182+E183+E184+E187+E190+E191+E192+E195</f>
        <v>16.55</v>
      </c>
      <c r="F198" s="262">
        <f>F178+F179+F180+F181+F182+F183+F184+F187+F190+F191+F192+F195</f>
        <v>13.45</v>
      </c>
      <c r="G198" s="262">
        <f>G178+G179+G180+G181+G182+G183+G184+G187+G190+G191+G192+G195</f>
        <v>11.15</v>
      </c>
      <c r="H198" s="263" t="s">
        <v>48</v>
      </c>
      <c r="I198" s="264" t="s">
        <v>48</v>
      </c>
      <c r="J198" s="262">
        <f t="shared" ref="J198:O198" si="61">J178+J179+J180+J181+J182+J183+J184+J187+J190+J191+J192+J195</f>
        <v>802</v>
      </c>
      <c r="K198" s="262">
        <f t="shared" si="61"/>
        <v>150</v>
      </c>
      <c r="L198" s="262">
        <f t="shared" si="61"/>
        <v>267</v>
      </c>
      <c r="M198" s="262">
        <f t="shared" si="61"/>
        <v>20</v>
      </c>
      <c r="N198" s="262">
        <f t="shared" si="61"/>
        <v>365</v>
      </c>
      <c r="O198" s="358">
        <f t="shared" si="61"/>
        <v>255</v>
      </c>
    </row>
    <row r="201" spans="1:15" ht="15.75" x14ac:dyDescent="0.25">
      <c r="A201" s="474" t="s">
        <v>98</v>
      </c>
      <c r="B201" s="475"/>
      <c r="C201" s="475"/>
      <c r="D201" s="475"/>
      <c r="E201" s="475"/>
      <c r="F201" s="475"/>
      <c r="G201" s="475"/>
      <c r="H201" s="475"/>
      <c r="I201" s="475"/>
      <c r="J201" s="475"/>
      <c r="K201" s="475"/>
      <c r="L201" s="475"/>
      <c r="M201" s="475"/>
      <c r="N201" s="475"/>
      <c r="O201" s="475"/>
    </row>
    <row r="202" spans="1:15" ht="15.75" x14ac:dyDescent="0.25">
      <c r="A202" s="474" t="s">
        <v>99</v>
      </c>
      <c r="B202" s="474"/>
      <c r="C202" s="474"/>
      <c r="D202" s="474"/>
      <c r="E202" s="474"/>
      <c r="F202" s="474"/>
      <c r="G202" s="474"/>
      <c r="H202" s="474"/>
      <c r="I202" s="474"/>
      <c r="J202" s="474"/>
      <c r="K202" s="474"/>
      <c r="L202" s="474"/>
      <c r="M202" s="474"/>
      <c r="N202" s="474"/>
      <c r="O202" s="474"/>
    </row>
    <row r="203" spans="1:15" ht="15.75" x14ac:dyDescent="0.25">
      <c r="A203" s="418"/>
      <c r="B203" s="418"/>
      <c r="C203" s="418"/>
      <c r="D203" s="418"/>
      <c r="E203" s="418"/>
      <c r="F203" s="418"/>
      <c r="G203" s="418"/>
      <c r="H203" s="418"/>
      <c r="I203" s="418"/>
      <c r="J203" s="418"/>
      <c r="K203" s="418"/>
      <c r="L203" s="418"/>
      <c r="M203" s="418"/>
      <c r="N203" s="418"/>
      <c r="O203" s="418"/>
    </row>
    <row r="204" spans="1:15" x14ac:dyDescent="0.2">
      <c r="A204" s="1"/>
      <c r="B204" s="89" t="s">
        <v>128</v>
      </c>
      <c r="C204" s="2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">
      <c r="B205" s="88" t="s">
        <v>129</v>
      </c>
    </row>
    <row r="206" spans="1:15" x14ac:dyDescent="0.2">
      <c r="B206" s="88" t="s">
        <v>130</v>
      </c>
    </row>
    <row r="207" spans="1:15" x14ac:dyDescent="0.2">
      <c r="B207" s="88" t="s">
        <v>131</v>
      </c>
    </row>
    <row r="208" spans="1:15" x14ac:dyDescent="0.2">
      <c r="B208" s="88" t="s">
        <v>160</v>
      </c>
    </row>
    <row r="210" spans="1:15" ht="13.5" thickBot="1" x14ac:dyDescent="0.25">
      <c r="B210" s="2" t="s">
        <v>166</v>
      </c>
      <c r="G210" s="10"/>
    </row>
    <row r="211" spans="1:15" ht="13.5" thickBot="1" x14ac:dyDescent="0.25">
      <c r="A211" s="90" t="s">
        <v>0</v>
      </c>
      <c r="B211" s="476" t="s">
        <v>132</v>
      </c>
      <c r="C211" s="479" t="s">
        <v>33</v>
      </c>
      <c r="D211" s="482" t="s">
        <v>34</v>
      </c>
      <c r="E211" s="483"/>
      <c r="F211" s="483"/>
      <c r="G211" s="36"/>
      <c r="H211" s="484" t="s">
        <v>133</v>
      </c>
      <c r="I211" s="487" t="s">
        <v>134</v>
      </c>
      <c r="J211" s="490" t="s">
        <v>36</v>
      </c>
      <c r="K211" s="491"/>
      <c r="L211" s="491"/>
      <c r="M211" s="491"/>
      <c r="N211" s="491"/>
      <c r="O211" s="492"/>
    </row>
    <row r="212" spans="1:15" x14ac:dyDescent="0.2">
      <c r="A212" s="86"/>
      <c r="B212" s="477"/>
      <c r="C212" s="480"/>
      <c r="D212" s="493" t="s">
        <v>1</v>
      </c>
      <c r="E212" s="495" t="s">
        <v>135</v>
      </c>
      <c r="F212" s="497" t="s">
        <v>136</v>
      </c>
      <c r="G212" s="495" t="s">
        <v>137</v>
      </c>
      <c r="H212" s="485"/>
      <c r="I212" s="488"/>
      <c r="J212" s="499" t="s">
        <v>37</v>
      </c>
      <c r="K212" s="500"/>
      <c r="L212" s="500"/>
      <c r="M212" s="501"/>
      <c r="N212" s="497" t="s">
        <v>136</v>
      </c>
      <c r="O212" s="502" t="s">
        <v>138</v>
      </c>
    </row>
    <row r="213" spans="1:15" x14ac:dyDescent="0.2">
      <c r="A213" s="5"/>
      <c r="B213" s="477"/>
      <c r="C213" s="480"/>
      <c r="D213" s="493"/>
      <c r="E213" s="495"/>
      <c r="F213" s="497"/>
      <c r="G213" s="495"/>
      <c r="H213" s="485"/>
      <c r="I213" s="488"/>
      <c r="J213" s="504" t="s">
        <v>1</v>
      </c>
      <c r="K213" s="505" t="s">
        <v>13</v>
      </c>
      <c r="L213" s="508" t="s">
        <v>54</v>
      </c>
      <c r="M213" s="505" t="s">
        <v>35</v>
      </c>
      <c r="N213" s="497"/>
      <c r="O213" s="502"/>
    </row>
    <row r="214" spans="1:15" x14ac:dyDescent="0.2">
      <c r="A214" s="31"/>
      <c r="B214" s="477"/>
      <c r="C214" s="480"/>
      <c r="D214" s="493"/>
      <c r="E214" s="495"/>
      <c r="F214" s="497"/>
      <c r="G214" s="495"/>
      <c r="H214" s="485"/>
      <c r="I214" s="488"/>
      <c r="J214" s="493"/>
      <c r="K214" s="506"/>
      <c r="L214" s="509"/>
      <c r="M214" s="506"/>
      <c r="N214" s="497"/>
      <c r="O214" s="502"/>
    </row>
    <row r="215" spans="1:15" x14ac:dyDescent="0.2">
      <c r="A215" s="31"/>
      <c r="B215" s="477"/>
      <c r="C215" s="480"/>
      <c r="D215" s="493"/>
      <c r="E215" s="495"/>
      <c r="F215" s="497"/>
      <c r="G215" s="495"/>
      <c r="H215" s="485"/>
      <c r="I215" s="488"/>
      <c r="J215" s="493"/>
      <c r="K215" s="506"/>
      <c r="L215" s="509"/>
      <c r="M215" s="506"/>
      <c r="N215" s="497"/>
      <c r="O215" s="502"/>
    </row>
    <row r="216" spans="1:15" x14ac:dyDescent="0.2">
      <c r="A216" s="31"/>
      <c r="B216" s="477"/>
      <c r="C216" s="480"/>
      <c r="D216" s="493"/>
      <c r="E216" s="495"/>
      <c r="F216" s="497"/>
      <c r="G216" s="495"/>
      <c r="H216" s="485"/>
      <c r="I216" s="488"/>
      <c r="J216" s="493"/>
      <c r="K216" s="506"/>
      <c r="L216" s="509"/>
      <c r="M216" s="506"/>
      <c r="N216" s="497"/>
      <c r="O216" s="502"/>
    </row>
    <row r="217" spans="1:15" ht="13.5" thickBot="1" x14ac:dyDescent="0.25">
      <c r="A217" s="9"/>
      <c r="B217" s="478"/>
      <c r="C217" s="481"/>
      <c r="D217" s="494"/>
      <c r="E217" s="496"/>
      <c r="F217" s="498"/>
      <c r="G217" s="496"/>
      <c r="H217" s="486"/>
      <c r="I217" s="489"/>
      <c r="J217" s="494"/>
      <c r="K217" s="507"/>
      <c r="L217" s="510"/>
      <c r="M217" s="507"/>
      <c r="N217" s="498"/>
      <c r="O217" s="503"/>
    </row>
    <row r="218" spans="1:15" ht="13.5" thickBot="1" x14ac:dyDescent="0.25">
      <c r="A218" s="9"/>
      <c r="B218" s="16" t="s">
        <v>32</v>
      </c>
      <c r="C218" s="8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1"/>
    </row>
    <row r="219" spans="1:15" x14ac:dyDescent="0.2">
      <c r="A219" s="128" t="s">
        <v>6</v>
      </c>
      <c r="B219" s="129" t="s">
        <v>4</v>
      </c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1"/>
    </row>
    <row r="220" spans="1:15" x14ac:dyDescent="0.2">
      <c r="A220" s="150">
        <v>2</v>
      </c>
      <c r="B220" s="151" t="s">
        <v>64</v>
      </c>
      <c r="C220" s="425">
        <v>2</v>
      </c>
      <c r="D220" s="153">
        <v>2</v>
      </c>
      <c r="E220" s="426">
        <v>1</v>
      </c>
      <c r="F220" s="155">
        <v>1</v>
      </c>
      <c r="G220" s="155">
        <v>2</v>
      </c>
      <c r="H220" s="156" t="s">
        <v>65</v>
      </c>
      <c r="I220" s="427" t="s">
        <v>139</v>
      </c>
      <c r="J220" s="158">
        <f t="shared" ref="J220:J222" si="62">K220+L220+M220+N220</f>
        <v>60</v>
      </c>
      <c r="K220" s="159"/>
      <c r="L220" s="159">
        <v>30</v>
      </c>
      <c r="M220" s="157">
        <v>0</v>
      </c>
      <c r="N220" s="157">
        <v>30</v>
      </c>
      <c r="O220" s="160">
        <v>30</v>
      </c>
    </row>
    <row r="221" spans="1:15" x14ac:dyDescent="0.2">
      <c r="A221" s="135">
        <v>6</v>
      </c>
      <c r="B221" s="149" t="s">
        <v>2</v>
      </c>
      <c r="C221" s="140">
        <v>2</v>
      </c>
      <c r="D221" s="141">
        <v>1</v>
      </c>
      <c r="E221" s="142">
        <v>1</v>
      </c>
      <c r="F221" s="143">
        <v>0</v>
      </c>
      <c r="G221" s="143">
        <v>1</v>
      </c>
      <c r="H221" s="415" t="s">
        <v>65</v>
      </c>
      <c r="I221" s="145" t="s">
        <v>139</v>
      </c>
      <c r="J221" s="416">
        <f t="shared" si="62"/>
        <v>30</v>
      </c>
      <c r="K221" s="146"/>
      <c r="L221" s="146">
        <v>30</v>
      </c>
      <c r="M221" s="147">
        <v>0</v>
      </c>
      <c r="N221" s="147">
        <v>0</v>
      </c>
      <c r="O221" s="148">
        <v>30</v>
      </c>
    </row>
    <row r="222" spans="1:15" ht="13.5" thickBot="1" x14ac:dyDescent="0.25">
      <c r="A222" s="135">
        <v>8</v>
      </c>
      <c r="B222" s="149" t="s">
        <v>141</v>
      </c>
      <c r="C222" s="140">
        <v>2</v>
      </c>
      <c r="D222" s="141">
        <v>2</v>
      </c>
      <c r="E222" s="142">
        <v>1</v>
      </c>
      <c r="F222" s="143">
        <v>1</v>
      </c>
      <c r="G222" s="143">
        <v>0</v>
      </c>
      <c r="H222" s="415" t="s">
        <v>65</v>
      </c>
      <c r="I222" s="145" t="s">
        <v>139</v>
      </c>
      <c r="J222" s="416">
        <f t="shared" si="62"/>
        <v>60</v>
      </c>
      <c r="K222" s="146">
        <v>30</v>
      </c>
      <c r="L222" s="146"/>
      <c r="M222" s="147">
        <v>0</v>
      </c>
      <c r="N222" s="147">
        <v>30</v>
      </c>
      <c r="O222" s="148">
        <v>0</v>
      </c>
    </row>
    <row r="223" spans="1:15" ht="13.5" thickBot="1" x14ac:dyDescent="0.25">
      <c r="A223" s="176"/>
      <c r="B223" s="177" t="s">
        <v>57</v>
      </c>
      <c r="C223" s="178"/>
      <c r="D223" s="178">
        <f>SUM(D220:D222)</f>
        <v>5</v>
      </c>
      <c r="E223" s="179">
        <f>SUM(E220:E222)</f>
        <v>3</v>
      </c>
      <c r="F223" s="179">
        <f>SUM(F220:F222)</f>
        <v>2</v>
      </c>
      <c r="G223" s="179">
        <f>SUM(G220:G222)</f>
        <v>3</v>
      </c>
      <c r="H223" s="179" t="s">
        <v>48</v>
      </c>
      <c r="I223" s="180" t="s">
        <v>48</v>
      </c>
      <c r="J223" s="181">
        <f t="shared" ref="J223:O223" si="63">SUM(J220:J222)</f>
        <v>150</v>
      </c>
      <c r="K223" s="182">
        <f t="shared" si="63"/>
        <v>30</v>
      </c>
      <c r="L223" s="182">
        <f t="shared" si="63"/>
        <v>60</v>
      </c>
      <c r="M223" s="182">
        <f t="shared" si="63"/>
        <v>0</v>
      </c>
      <c r="N223" s="182">
        <f t="shared" si="63"/>
        <v>60</v>
      </c>
      <c r="O223" s="183">
        <f t="shared" si="63"/>
        <v>60</v>
      </c>
    </row>
    <row r="224" spans="1:15" ht="13.5" thickBot="1" x14ac:dyDescent="0.25">
      <c r="A224" s="81" t="s">
        <v>9</v>
      </c>
      <c r="B224" s="221" t="s">
        <v>8</v>
      </c>
      <c r="C224" s="221"/>
      <c r="D224" s="202"/>
      <c r="E224" s="202"/>
      <c r="F224" s="202"/>
      <c r="G224" s="202"/>
      <c r="H224" s="202"/>
      <c r="I224" s="202"/>
      <c r="J224" s="22"/>
      <c r="K224" s="22"/>
      <c r="L224" s="22"/>
      <c r="M224" s="22"/>
      <c r="N224" s="22"/>
      <c r="O224" s="203"/>
    </row>
    <row r="225" spans="1:15" x14ac:dyDescent="0.2">
      <c r="A225" s="31">
        <v>4</v>
      </c>
      <c r="B225" s="82" t="s">
        <v>86</v>
      </c>
      <c r="C225" s="224">
        <v>2</v>
      </c>
      <c r="D225" s="104">
        <v>7</v>
      </c>
      <c r="E225" s="13">
        <v>3.5</v>
      </c>
      <c r="F225" s="13">
        <v>3.5</v>
      </c>
      <c r="G225" s="13">
        <v>1.66</v>
      </c>
      <c r="H225" s="103" t="s">
        <v>140</v>
      </c>
      <c r="I225" s="14" t="s">
        <v>23</v>
      </c>
      <c r="J225" s="223">
        <f t="shared" ref="J225:J228" si="64">K225+L225+M225+N225</f>
        <v>190</v>
      </c>
      <c r="K225" s="85">
        <v>45</v>
      </c>
      <c r="L225" s="85">
        <v>45</v>
      </c>
      <c r="M225" s="13">
        <v>5</v>
      </c>
      <c r="N225" s="13">
        <v>95</v>
      </c>
      <c r="O225" s="420">
        <v>45</v>
      </c>
    </row>
    <row r="226" spans="1:15" x14ac:dyDescent="0.2">
      <c r="A226" s="31">
        <v>5</v>
      </c>
      <c r="B226" s="84" t="s">
        <v>85</v>
      </c>
      <c r="C226" s="87">
        <v>2</v>
      </c>
      <c r="D226" s="96">
        <v>4.5</v>
      </c>
      <c r="E226" s="13">
        <v>2.25</v>
      </c>
      <c r="F226" s="13">
        <v>2.25</v>
      </c>
      <c r="G226" s="13">
        <v>1.0900000000000001</v>
      </c>
      <c r="H226" s="103" t="s">
        <v>140</v>
      </c>
      <c r="I226" s="14" t="s">
        <v>23</v>
      </c>
      <c r="J226" s="223">
        <f t="shared" si="64"/>
        <v>126</v>
      </c>
      <c r="K226" s="85">
        <v>30</v>
      </c>
      <c r="L226" s="85">
        <v>30</v>
      </c>
      <c r="M226" s="13">
        <v>3</v>
      </c>
      <c r="N226" s="13">
        <v>63</v>
      </c>
      <c r="O226" s="420">
        <v>30</v>
      </c>
    </row>
    <row r="227" spans="1:15" x14ac:dyDescent="0.2">
      <c r="A227" s="31">
        <v>6</v>
      </c>
      <c r="B227" s="82" t="s">
        <v>68</v>
      </c>
      <c r="C227" s="87">
        <v>2</v>
      </c>
      <c r="D227" s="96">
        <v>6</v>
      </c>
      <c r="E227" s="13">
        <v>3.2</v>
      </c>
      <c r="F227" s="13">
        <v>2.8</v>
      </c>
      <c r="G227" s="13">
        <v>1.8</v>
      </c>
      <c r="H227" s="103" t="s">
        <v>140</v>
      </c>
      <c r="I227" s="14" t="s">
        <v>23</v>
      </c>
      <c r="J227" s="223">
        <f t="shared" si="64"/>
        <v>150</v>
      </c>
      <c r="K227" s="85">
        <v>30</v>
      </c>
      <c r="L227" s="85">
        <v>45</v>
      </c>
      <c r="M227" s="13">
        <v>5</v>
      </c>
      <c r="N227" s="13">
        <v>70</v>
      </c>
      <c r="O227" s="420">
        <v>45</v>
      </c>
    </row>
    <row r="228" spans="1:15" ht="13.5" thickBot="1" x14ac:dyDescent="0.25">
      <c r="A228" s="31">
        <v>7</v>
      </c>
      <c r="B228" s="82" t="s">
        <v>116</v>
      </c>
      <c r="C228" s="87">
        <v>2</v>
      </c>
      <c r="D228" s="96">
        <v>4</v>
      </c>
      <c r="E228" s="13">
        <v>2.6</v>
      </c>
      <c r="F228" s="13">
        <v>1.4</v>
      </c>
      <c r="G228" s="13">
        <v>1.2</v>
      </c>
      <c r="H228" s="103" t="s">
        <v>158</v>
      </c>
      <c r="I228" s="14" t="s">
        <v>23</v>
      </c>
      <c r="J228" s="223">
        <f t="shared" si="64"/>
        <v>100</v>
      </c>
      <c r="K228" s="85">
        <v>30</v>
      </c>
      <c r="L228" s="85">
        <v>30</v>
      </c>
      <c r="M228" s="13">
        <v>5</v>
      </c>
      <c r="N228" s="13">
        <v>35</v>
      </c>
      <c r="O228" s="420">
        <v>30</v>
      </c>
    </row>
    <row r="229" spans="1:15" ht="13.5" thickBot="1" x14ac:dyDescent="0.25">
      <c r="A229" s="176"/>
      <c r="B229" s="177" t="s">
        <v>57</v>
      </c>
      <c r="C229" s="176"/>
      <c r="D229" s="228">
        <f>SUM(D225:D228)</f>
        <v>21.5</v>
      </c>
      <c r="E229" s="197">
        <f>SUM(E225:E228)</f>
        <v>11.549999999999999</v>
      </c>
      <c r="F229" s="197">
        <f>SUM(F225:F228)</f>
        <v>9.9500000000000011</v>
      </c>
      <c r="G229" s="197">
        <f>SUM(G225:G228)</f>
        <v>5.75</v>
      </c>
      <c r="H229" s="197" t="s">
        <v>48</v>
      </c>
      <c r="I229" s="229" t="s">
        <v>48</v>
      </c>
      <c r="J229" s="230">
        <f t="shared" ref="J229:O229" si="65">SUM(J225:J228)</f>
        <v>566</v>
      </c>
      <c r="K229" s="197">
        <f t="shared" si="65"/>
        <v>135</v>
      </c>
      <c r="L229" s="197">
        <f t="shared" si="65"/>
        <v>150</v>
      </c>
      <c r="M229" s="197">
        <f t="shared" si="65"/>
        <v>18</v>
      </c>
      <c r="N229" s="197">
        <f t="shared" si="65"/>
        <v>263</v>
      </c>
      <c r="O229" s="229">
        <f t="shared" si="65"/>
        <v>150</v>
      </c>
    </row>
    <row r="230" spans="1:15" x14ac:dyDescent="0.2">
      <c r="A230" s="128" t="s">
        <v>10</v>
      </c>
      <c r="B230" s="129" t="s">
        <v>11</v>
      </c>
      <c r="C230" s="129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35"/>
    </row>
    <row r="231" spans="1:15" x14ac:dyDescent="0.2">
      <c r="A231" s="331">
        <v>2</v>
      </c>
      <c r="B231" s="330" t="s">
        <v>75</v>
      </c>
      <c r="C231" s="416">
        <v>2</v>
      </c>
      <c r="D231" s="415">
        <v>3.5</v>
      </c>
      <c r="E231" s="146">
        <v>2.5299999999999998</v>
      </c>
      <c r="F231" s="146">
        <v>0.97</v>
      </c>
      <c r="G231" s="146">
        <v>1.17</v>
      </c>
      <c r="H231" s="415" t="s">
        <v>140</v>
      </c>
      <c r="I231" s="411" t="s">
        <v>30</v>
      </c>
      <c r="J231" s="410">
        <f t="shared" ref="J231" si="66">K231+L231+M231+N231</f>
        <v>90</v>
      </c>
      <c r="K231" s="415">
        <v>30</v>
      </c>
      <c r="L231" s="415">
        <v>30</v>
      </c>
      <c r="M231" s="146">
        <v>5</v>
      </c>
      <c r="N231" s="146">
        <v>25</v>
      </c>
      <c r="O231" s="148">
        <v>30</v>
      </c>
    </row>
    <row r="232" spans="1:15" ht="13.5" thickBot="1" x14ac:dyDescent="0.25">
      <c r="A232" s="239"/>
      <c r="B232" s="239" t="s">
        <v>57</v>
      </c>
      <c r="C232" s="239"/>
      <c r="D232" s="230">
        <f>SUM(D231:D231)</f>
        <v>3.5</v>
      </c>
      <c r="E232" s="230">
        <f>SUM(E231:E231)</f>
        <v>2.5299999999999998</v>
      </c>
      <c r="F232" s="230">
        <f>SUM(F231:F231)</f>
        <v>0.97</v>
      </c>
      <c r="G232" s="230">
        <f>SUM(G231:G231)</f>
        <v>1.17</v>
      </c>
      <c r="H232" s="197" t="s">
        <v>48</v>
      </c>
      <c r="I232" s="229" t="s">
        <v>48</v>
      </c>
      <c r="J232" s="230">
        <f t="shared" ref="J232:O232" si="67">SUM(J231:J231)</f>
        <v>90</v>
      </c>
      <c r="K232" s="230">
        <f t="shared" si="67"/>
        <v>30</v>
      </c>
      <c r="L232" s="230">
        <f t="shared" si="67"/>
        <v>30</v>
      </c>
      <c r="M232" s="230">
        <f t="shared" si="67"/>
        <v>5</v>
      </c>
      <c r="N232" s="230">
        <f t="shared" si="67"/>
        <v>25</v>
      </c>
      <c r="O232" s="230">
        <f t="shared" si="67"/>
        <v>30</v>
      </c>
    </row>
    <row r="233" spans="1:15" ht="13.5" thickBot="1" x14ac:dyDescent="0.25"/>
    <row r="234" spans="1:15" ht="13.5" thickBot="1" x14ac:dyDescent="0.25">
      <c r="A234" s="460" t="s">
        <v>145</v>
      </c>
      <c r="B234" s="461"/>
      <c r="C234" s="261" t="s">
        <v>48</v>
      </c>
      <c r="D234" s="262">
        <f>D220+D221+D222+D225+D226+D227+D228+D231</f>
        <v>30</v>
      </c>
      <c r="E234" s="262">
        <f>E220+E221+E222+E225+E226+E227+E228+E231</f>
        <v>17.079999999999998</v>
      </c>
      <c r="F234" s="262">
        <f>F220+F221+F222+F225+F226+F227+F228+F231</f>
        <v>12.920000000000002</v>
      </c>
      <c r="G234" s="262">
        <f>G220+G221+G222+G225+G226+G227+G228+G231</f>
        <v>9.92</v>
      </c>
      <c r="H234" s="263" t="s">
        <v>48</v>
      </c>
      <c r="I234" s="264" t="s">
        <v>48</v>
      </c>
      <c r="J234" s="262">
        <f t="shared" ref="J234:O234" si="68">J220+J221+J222+J225+J226+J227+J228+J231</f>
        <v>806</v>
      </c>
      <c r="K234" s="262">
        <f t="shared" si="68"/>
        <v>195</v>
      </c>
      <c r="L234" s="262">
        <f t="shared" si="68"/>
        <v>240</v>
      </c>
      <c r="M234" s="262">
        <f t="shared" si="68"/>
        <v>23</v>
      </c>
      <c r="N234" s="262">
        <f t="shared" si="68"/>
        <v>348</v>
      </c>
      <c r="O234" s="358">
        <f t="shared" si="68"/>
        <v>240</v>
      </c>
    </row>
    <row r="238" spans="1:15" ht="15.75" x14ac:dyDescent="0.25">
      <c r="A238" s="474" t="s">
        <v>98</v>
      </c>
      <c r="B238" s="475"/>
      <c r="C238" s="475"/>
      <c r="D238" s="475"/>
      <c r="E238" s="475"/>
      <c r="F238" s="475"/>
      <c r="G238" s="475"/>
      <c r="H238" s="475"/>
      <c r="I238" s="475"/>
      <c r="J238" s="475"/>
      <c r="K238" s="475"/>
      <c r="L238" s="475"/>
      <c r="M238" s="475"/>
      <c r="N238" s="475"/>
      <c r="O238" s="475"/>
    </row>
    <row r="239" spans="1:15" ht="15.75" x14ac:dyDescent="0.25">
      <c r="A239" s="474" t="s">
        <v>99</v>
      </c>
      <c r="B239" s="474"/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474"/>
    </row>
    <row r="240" spans="1:15" ht="15.75" x14ac:dyDescent="0.25">
      <c r="A240" s="418"/>
      <c r="B240" s="418"/>
      <c r="C240" s="418"/>
      <c r="D240" s="418"/>
      <c r="E240" s="418"/>
      <c r="F240" s="418"/>
      <c r="G240" s="418"/>
      <c r="H240" s="418"/>
      <c r="I240" s="418"/>
      <c r="J240" s="418"/>
      <c r="K240" s="418"/>
      <c r="L240" s="418"/>
      <c r="M240" s="418"/>
      <c r="N240" s="418"/>
      <c r="O240" s="418"/>
    </row>
    <row r="241" spans="1:15" x14ac:dyDescent="0.2">
      <c r="A241" s="1"/>
      <c r="B241" s="89" t="s">
        <v>128</v>
      </c>
      <c r="C241" s="2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">
      <c r="B242" s="88" t="s">
        <v>129</v>
      </c>
    </row>
    <row r="243" spans="1:15" x14ac:dyDescent="0.2">
      <c r="B243" s="88" t="s">
        <v>130</v>
      </c>
    </row>
    <row r="244" spans="1:15" x14ac:dyDescent="0.2">
      <c r="B244" s="88" t="s">
        <v>131</v>
      </c>
    </row>
    <row r="245" spans="1:15" x14ac:dyDescent="0.2">
      <c r="B245" s="88" t="s">
        <v>160</v>
      </c>
    </row>
    <row r="247" spans="1:15" ht="13.5" thickBot="1" x14ac:dyDescent="0.25">
      <c r="B247" s="2" t="s">
        <v>168</v>
      </c>
      <c r="G247" s="10"/>
    </row>
    <row r="248" spans="1:15" ht="13.5" thickBot="1" x14ac:dyDescent="0.25">
      <c r="A248" s="90" t="s">
        <v>0</v>
      </c>
      <c r="B248" s="476" t="s">
        <v>132</v>
      </c>
      <c r="C248" s="479" t="s">
        <v>33</v>
      </c>
      <c r="D248" s="482" t="s">
        <v>34</v>
      </c>
      <c r="E248" s="483"/>
      <c r="F248" s="483"/>
      <c r="G248" s="36"/>
      <c r="H248" s="484" t="s">
        <v>133</v>
      </c>
      <c r="I248" s="487" t="s">
        <v>134</v>
      </c>
      <c r="J248" s="490" t="s">
        <v>36</v>
      </c>
      <c r="K248" s="491"/>
      <c r="L248" s="491"/>
      <c r="M248" s="491"/>
      <c r="N248" s="491"/>
      <c r="O248" s="492"/>
    </row>
    <row r="249" spans="1:15" x14ac:dyDescent="0.2">
      <c r="A249" s="86"/>
      <c r="B249" s="477"/>
      <c r="C249" s="480"/>
      <c r="D249" s="493" t="s">
        <v>1</v>
      </c>
      <c r="E249" s="495" t="s">
        <v>135</v>
      </c>
      <c r="F249" s="497" t="s">
        <v>136</v>
      </c>
      <c r="G249" s="495" t="s">
        <v>137</v>
      </c>
      <c r="H249" s="485"/>
      <c r="I249" s="488"/>
      <c r="J249" s="499" t="s">
        <v>37</v>
      </c>
      <c r="K249" s="500"/>
      <c r="L249" s="500"/>
      <c r="M249" s="501"/>
      <c r="N249" s="497" t="s">
        <v>136</v>
      </c>
      <c r="O249" s="502" t="s">
        <v>138</v>
      </c>
    </row>
    <row r="250" spans="1:15" x14ac:dyDescent="0.2">
      <c r="A250" s="5"/>
      <c r="B250" s="477"/>
      <c r="C250" s="480"/>
      <c r="D250" s="493"/>
      <c r="E250" s="495"/>
      <c r="F250" s="497"/>
      <c r="G250" s="495"/>
      <c r="H250" s="485"/>
      <c r="I250" s="488"/>
      <c r="J250" s="504" t="s">
        <v>1</v>
      </c>
      <c r="K250" s="505" t="s">
        <v>13</v>
      </c>
      <c r="L250" s="508" t="s">
        <v>54</v>
      </c>
      <c r="M250" s="505" t="s">
        <v>35</v>
      </c>
      <c r="N250" s="497"/>
      <c r="O250" s="502"/>
    </row>
    <row r="251" spans="1:15" x14ac:dyDescent="0.2">
      <c r="A251" s="31"/>
      <c r="B251" s="477"/>
      <c r="C251" s="480"/>
      <c r="D251" s="493"/>
      <c r="E251" s="495"/>
      <c r="F251" s="497"/>
      <c r="G251" s="495"/>
      <c r="H251" s="485"/>
      <c r="I251" s="488"/>
      <c r="J251" s="493"/>
      <c r="K251" s="506"/>
      <c r="L251" s="509"/>
      <c r="M251" s="506"/>
      <c r="N251" s="497"/>
      <c r="O251" s="502"/>
    </row>
    <row r="252" spans="1:15" x14ac:dyDescent="0.2">
      <c r="A252" s="31"/>
      <c r="B252" s="477"/>
      <c r="C252" s="480"/>
      <c r="D252" s="493"/>
      <c r="E252" s="495"/>
      <c r="F252" s="497"/>
      <c r="G252" s="495"/>
      <c r="H252" s="485"/>
      <c r="I252" s="488"/>
      <c r="J252" s="493"/>
      <c r="K252" s="506"/>
      <c r="L252" s="509"/>
      <c r="M252" s="506"/>
      <c r="N252" s="497"/>
      <c r="O252" s="502"/>
    </row>
    <row r="253" spans="1:15" x14ac:dyDescent="0.2">
      <c r="A253" s="31"/>
      <c r="B253" s="477"/>
      <c r="C253" s="480"/>
      <c r="D253" s="493"/>
      <c r="E253" s="495"/>
      <c r="F253" s="497"/>
      <c r="G253" s="495"/>
      <c r="H253" s="485"/>
      <c r="I253" s="488"/>
      <c r="J253" s="493"/>
      <c r="K253" s="506"/>
      <c r="L253" s="509"/>
      <c r="M253" s="506"/>
      <c r="N253" s="497"/>
      <c r="O253" s="502"/>
    </row>
    <row r="254" spans="1:15" ht="13.5" thickBot="1" x14ac:dyDescent="0.25">
      <c r="A254" s="9"/>
      <c r="B254" s="478"/>
      <c r="C254" s="481"/>
      <c r="D254" s="494"/>
      <c r="E254" s="496"/>
      <c r="F254" s="498"/>
      <c r="G254" s="496"/>
      <c r="H254" s="486"/>
      <c r="I254" s="489"/>
      <c r="J254" s="494"/>
      <c r="K254" s="507"/>
      <c r="L254" s="510"/>
      <c r="M254" s="507"/>
      <c r="N254" s="498"/>
      <c r="O254" s="503"/>
    </row>
    <row r="255" spans="1:15" ht="13.5" thickBot="1" x14ac:dyDescent="0.25">
      <c r="A255" s="9"/>
      <c r="B255" s="16" t="s">
        <v>32</v>
      </c>
      <c r="C255" s="8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1"/>
    </row>
    <row r="256" spans="1:15" x14ac:dyDescent="0.2">
      <c r="A256" s="128" t="s">
        <v>6</v>
      </c>
      <c r="B256" s="129" t="s">
        <v>4</v>
      </c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1"/>
    </row>
    <row r="257" spans="1:15" ht="13.5" thickBot="1" x14ac:dyDescent="0.25">
      <c r="A257" s="436">
        <v>3</v>
      </c>
      <c r="B257" s="437" t="s">
        <v>64</v>
      </c>
      <c r="C257" s="438">
        <v>3</v>
      </c>
      <c r="D257" s="439">
        <v>2</v>
      </c>
      <c r="E257" s="440">
        <v>1</v>
      </c>
      <c r="F257" s="441">
        <v>1</v>
      </c>
      <c r="G257" s="441">
        <v>2</v>
      </c>
      <c r="H257" s="442" t="s">
        <v>65</v>
      </c>
      <c r="I257" s="443" t="s">
        <v>139</v>
      </c>
      <c r="J257" s="444">
        <f t="shared" ref="J257" si="69">K257+L257+M257+N257</f>
        <v>60</v>
      </c>
      <c r="K257" s="445"/>
      <c r="L257" s="445">
        <v>30</v>
      </c>
      <c r="M257" s="446">
        <v>0</v>
      </c>
      <c r="N257" s="446">
        <v>30</v>
      </c>
      <c r="O257" s="447">
        <v>30</v>
      </c>
    </row>
    <row r="258" spans="1:15" ht="13.5" thickBot="1" x14ac:dyDescent="0.25">
      <c r="A258" s="176"/>
      <c r="B258" s="177" t="s">
        <v>57</v>
      </c>
      <c r="C258" s="178"/>
      <c r="D258" s="178">
        <f>SUM(D257:D257)</f>
        <v>2</v>
      </c>
      <c r="E258" s="179">
        <f>SUM(E257:E257)</f>
        <v>1</v>
      </c>
      <c r="F258" s="179">
        <f>SUM(F257:F257)</f>
        <v>1</v>
      </c>
      <c r="G258" s="179">
        <f>SUM(G257:G257)</f>
        <v>2</v>
      </c>
      <c r="H258" s="179" t="s">
        <v>48</v>
      </c>
      <c r="I258" s="180" t="s">
        <v>48</v>
      </c>
      <c r="J258" s="178">
        <f t="shared" ref="J258:O258" si="70">SUM(J257:J257)</f>
        <v>60</v>
      </c>
      <c r="K258" s="450">
        <f t="shared" si="70"/>
        <v>0</v>
      </c>
      <c r="L258" s="450">
        <f t="shared" si="70"/>
        <v>30</v>
      </c>
      <c r="M258" s="450">
        <f t="shared" si="70"/>
        <v>0</v>
      </c>
      <c r="N258" s="450">
        <f t="shared" si="70"/>
        <v>30</v>
      </c>
      <c r="O258" s="180">
        <f t="shared" si="70"/>
        <v>30</v>
      </c>
    </row>
    <row r="259" spans="1:15" ht="13.5" thickBot="1" x14ac:dyDescent="0.25">
      <c r="A259" s="448" t="s">
        <v>9</v>
      </c>
      <c r="B259" s="449" t="s">
        <v>8</v>
      </c>
      <c r="C259" s="449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03"/>
    </row>
    <row r="260" spans="1:15" x14ac:dyDescent="0.2">
      <c r="A260" s="31">
        <v>8</v>
      </c>
      <c r="B260" s="99" t="s">
        <v>76</v>
      </c>
      <c r="C260" s="87">
        <v>3</v>
      </c>
      <c r="D260" s="103">
        <v>5</v>
      </c>
      <c r="E260" s="13">
        <v>2.6</v>
      </c>
      <c r="F260" s="13">
        <v>2.4</v>
      </c>
      <c r="G260" s="13">
        <v>1.2</v>
      </c>
      <c r="H260" s="103" t="s">
        <v>140</v>
      </c>
      <c r="I260" s="14" t="s">
        <v>23</v>
      </c>
      <c r="J260" s="223">
        <f t="shared" ref="J260:J263" si="71">K260+L260+M260+N260</f>
        <v>125</v>
      </c>
      <c r="K260" s="85">
        <v>30</v>
      </c>
      <c r="L260" s="85">
        <v>30</v>
      </c>
      <c r="M260" s="13">
        <v>5</v>
      </c>
      <c r="N260" s="13">
        <v>60</v>
      </c>
      <c r="O260" s="420">
        <v>30</v>
      </c>
    </row>
    <row r="261" spans="1:15" x14ac:dyDescent="0.2">
      <c r="A261" s="31">
        <v>9</v>
      </c>
      <c r="B261" s="82" t="s">
        <v>88</v>
      </c>
      <c r="C261" s="87">
        <v>3</v>
      </c>
      <c r="D261" s="103">
        <v>8</v>
      </c>
      <c r="E261" s="13">
        <v>5</v>
      </c>
      <c r="F261" s="13">
        <v>3</v>
      </c>
      <c r="G261" s="13">
        <v>2.4</v>
      </c>
      <c r="H261" s="103" t="s">
        <v>140</v>
      </c>
      <c r="I261" s="14" t="s">
        <v>23</v>
      </c>
      <c r="J261" s="223">
        <f t="shared" si="71"/>
        <v>200</v>
      </c>
      <c r="K261" s="85">
        <v>60</v>
      </c>
      <c r="L261" s="85">
        <v>60</v>
      </c>
      <c r="M261" s="13">
        <v>5</v>
      </c>
      <c r="N261" s="13">
        <v>75</v>
      </c>
      <c r="O261" s="420">
        <v>60</v>
      </c>
    </row>
    <row r="262" spans="1:15" x14ac:dyDescent="0.2">
      <c r="A262" s="31">
        <v>10</v>
      </c>
      <c r="B262" s="84" t="s">
        <v>164</v>
      </c>
      <c r="C262" s="87">
        <v>3</v>
      </c>
      <c r="D262" s="96">
        <v>5</v>
      </c>
      <c r="E262" s="13">
        <v>2.52</v>
      </c>
      <c r="F262" s="13">
        <v>2.48</v>
      </c>
      <c r="G262" s="13">
        <v>1.2</v>
      </c>
      <c r="H262" s="103" t="s">
        <v>65</v>
      </c>
      <c r="I262" s="14" t="s">
        <v>23</v>
      </c>
      <c r="J262" s="223">
        <f t="shared" si="71"/>
        <v>125</v>
      </c>
      <c r="K262" s="85">
        <v>30</v>
      </c>
      <c r="L262" s="85">
        <v>30</v>
      </c>
      <c r="M262" s="13">
        <v>3</v>
      </c>
      <c r="N262" s="13">
        <v>62</v>
      </c>
      <c r="O262" s="420">
        <v>30</v>
      </c>
    </row>
    <row r="263" spans="1:15" ht="13.5" thickBot="1" x14ac:dyDescent="0.25">
      <c r="A263" s="31">
        <v>11</v>
      </c>
      <c r="B263" s="428" t="s">
        <v>77</v>
      </c>
      <c r="C263" s="429">
        <v>3</v>
      </c>
      <c r="D263" s="430">
        <v>5</v>
      </c>
      <c r="E263" s="70">
        <v>2.6</v>
      </c>
      <c r="F263" s="70">
        <v>2.4</v>
      </c>
      <c r="G263" s="70">
        <v>1.2</v>
      </c>
      <c r="H263" s="431" t="s">
        <v>140</v>
      </c>
      <c r="I263" s="38" t="s">
        <v>23</v>
      </c>
      <c r="J263" s="432">
        <f t="shared" si="71"/>
        <v>125</v>
      </c>
      <c r="K263" s="433">
        <v>30</v>
      </c>
      <c r="L263" s="433">
        <v>30</v>
      </c>
      <c r="M263" s="70">
        <v>5</v>
      </c>
      <c r="N263" s="70">
        <v>60</v>
      </c>
      <c r="O263" s="434">
        <v>30</v>
      </c>
    </row>
    <row r="264" spans="1:15" ht="13.5" thickBot="1" x14ac:dyDescent="0.25">
      <c r="A264" s="176"/>
      <c r="B264" s="177" t="s">
        <v>57</v>
      </c>
      <c r="C264" s="176"/>
      <c r="D264" s="435">
        <f>SUM(D260:D263)</f>
        <v>23</v>
      </c>
      <c r="E264" s="179">
        <f>SUM(E260:E263)</f>
        <v>12.719999999999999</v>
      </c>
      <c r="F264" s="179">
        <f>SUM(F260:F263)</f>
        <v>10.280000000000001</v>
      </c>
      <c r="G264" s="179">
        <f>SUM(G260:G263)</f>
        <v>6</v>
      </c>
      <c r="H264" s="179" t="s">
        <v>48</v>
      </c>
      <c r="I264" s="180" t="s">
        <v>48</v>
      </c>
      <c r="J264" s="209">
        <f t="shared" ref="J264:O264" si="72">SUM(J260:J263)</f>
        <v>575</v>
      </c>
      <c r="K264" s="179">
        <f t="shared" si="72"/>
        <v>150</v>
      </c>
      <c r="L264" s="179">
        <f t="shared" si="72"/>
        <v>150</v>
      </c>
      <c r="M264" s="179">
        <f t="shared" si="72"/>
        <v>18</v>
      </c>
      <c r="N264" s="179">
        <f t="shared" si="72"/>
        <v>257</v>
      </c>
      <c r="O264" s="180">
        <f t="shared" si="72"/>
        <v>150</v>
      </c>
    </row>
    <row r="265" spans="1:15" x14ac:dyDescent="0.2">
      <c r="A265" s="128" t="s">
        <v>10</v>
      </c>
      <c r="B265" s="129" t="s">
        <v>11</v>
      </c>
      <c r="C265" s="129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35"/>
    </row>
    <row r="266" spans="1:15" x14ac:dyDescent="0.2">
      <c r="A266" s="331">
        <v>3</v>
      </c>
      <c r="B266" s="330" t="s">
        <v>87</v>
      </c>
      <c r="C266" s="416">
        <v>3</v>
      </c>
      <c r="D266" s="415">
        <v>5</v>
      </c>
      <c r="E266" s="146">
        <v>2.6</v>
      </c>
      <c r="F266" s="146">
        <v>2.4</v>
      </c>
      <c r="G266" s="146">
        <v>1.2</v>
      </c>
      <c r="H266" s="415" t="s">
        <v>140</v>
      </c>
      <c r="I266" s="411" t="s">
        <v>30</v>
      </c>
      <c r="J266" s="410">
        <f t="shared" ref="J266" si="73">K266+L266+M266+N266</f>
        <v>125</v>
      </c>
      <c r="K266" s="415">
        <v>30</v>
      </c>
      <c r="L266" s="415">
        <v>30</v>
      </c>
      <c r="M266" s="146">
        <v>5</v>
      </c>
      <c r="N266" s="146">
        <v>60</v>
      </c>
      <c r="O266" s="148">
        <v>30</v>
      </c>
    </row>
    <row r="267" spans="1:15" ht="13.5" thickBot="1" x14ac:dyDescent="0.25">
      <c r="A267" s="239"/>
      <c r="B267" s="239" t="s">
        <v>57</v>
      </c>
      <c r="C267" s="239"/>
      <c r="D267" s="230">
        <f>SUM(D266:D266)</f>
        <v>5</v>
      </c>
      <c r="E267" s="230">
        <f>SUM(E266:E266)</f>
        <v>2.6</v>
      </c>
      <c r="F267" s="230">
        <f>SUM(F266:F266)</f>
        <v>2.4</v>
      </c>
      <c r="G267" s="230">
        <f>SUM(G266:G266)</f>
        <v>1.2</v>
      </c>
      <c r="H267" s="197" t="s">
        <v>48</v>
      </c>
      <c r="I267" s="229" t="s">
        <v>48</v>
      </c>
      <c r="J267" s="230">
        <f t="shared" ref="J267:O267" si="74">SUM(J266:J266)</f>
        <v>125</v>
      </c>
      <c r="K267" s="230">
        <f t="shared" si="74"/>
        <v>30</v>
      </c>
      <c r="L267" s="230">
        <f t="shared" si="74"/>
        <v>30</v>
      </c>
      <c r="M267" s="230">
        <f t="shared" si="74"/>
        <v>5</v>
      </c>
      <c r="N267" s="230">
        <f t="shared" si="74"/>
        <v>60</v>
      </c>
      <c r="O267" s="230">
        <f t="shared" si="74"/>
        <v>30</v>
      </c>
    </row>
    <row r="268" spans="1:15" ht="13.5" thickBot="1" x14ac:dyDescent="0.25"/>
    <row r="269" spans="1:15" ht="13.5" thickBot="1" x14ac:dyDescent="0.25">
      <c r="A269" s="460" t="s">
        <v>91</v>
      </c>
      <c r="B269" s="461"/>
      <c r="C269" s="261" t="s">
        <v>48</v>
      </c>
      <c r="D269" s="262">
        <f>D257+D260+D261+D262+D263+D266</f>
        <v>30</v>
      </c>
      <c r="E269" s="262">
        <f>E257+E260+E261+E262+E263+E266</f>
        <v>16.32</v>
      </c>
      <c r="F269" s="262">
        <f>F257+F260+F261+F262+F263+F266</f>
        <v>13.680000000000001</v>
      </c>
      <c r="G269" s="262">
        <f>G257+G260+G261+G262+G263+G266</f>
        <v>9.1999999999999993</v>
      </c>
      <c r="H269" s="263" t="s">
        <v>48</v>
      </c>
      <c r="I269" s="264" t="s">
        <v>48</v>
      </c>
      <c r="J269" s="262">
        <f t="shared" ref="J269:O269" si="75">J257+J260+J261+J262+J263+J266</f>
        <v>760</v>
      </c>
      <c r="K269" s="262">
        <f t="shared" si="75"/>
        <v>180</v>
      </c>
      <c r="L269" s="262">
        <f t="shared" si="75"/>
        <v>210</v>
      </c>
      <c r="M269" s="262">
        <f t="shared" si="75"/>
        <v>23</v>
      </c>
      <c r="N269" s="262">
        <f t="shared" si="75"/>
        <v>347</v>
      </c>
      <c r="O269" s="358">
        <f t="shared" si="75"/>
        <v>210</v>
      </c>
    </row>
    <row r="273" spans="1:15" ht="15.75" x14ac:dyDescent="0.25">
      <c r="A273" s="474" t="s">
        <v>98</v>
      </c>
      <c r="B273" s="475"/>
      <c r="C273" s="475"/>
      <c r="D273" s="475"/>
      <c r="E273" s="475"/>
      <c r="F273" s="475"/>
      <c r="G273" s="475"/>
      <c r="H273" s="475"/>
      <c r="I273" s="475"/>
      <c r="J273" s="475"/>
      <c r="K273" s="475"/>
      <c r="L273" s="475"/>
      <c r="M273" s="475"/>
      <c r="N273" s="475"/>
      <c r="O273" s="475"/>
    </row>
    <row r="274" spans="1:15" ht="15.75" x14ac:dyDescent="0.25">
      <c r="A274" s="474" t="s">
        <v>99</v>
      </c>
      <c r="B274" s="474"/>
      <c r="C274" s="474"/>
      <c r="D274" s="474"/>
      <c r="E274" s="474"/>
      <c r="F274" s="474"/>
      <c r="G274" s="474"/>
      <c r="H274" s="474"/>
      <c r="I274" s="474"/>
      <c r="J274" s="474"/>
      <c r="K274" s="474"/>
      <c r="L274" s="474"/>
      <c r="M274" s="474"/>
      <c r="N274" s="474"/>
      <c r="O274" s="474"/>
    </row>
    <row r="275" spans="1:15" ht="15.75" x14ac:dyDescent="0.25">
      <c r="A275" s="418"/>
      <c r="B275" s="418"/>
      <c r="C275" s="418"/>
      <c r="D275" s="418"/>
      <c r="E275" s="418"/>
      <c r="F275" s="418"/>
      <c r="G275" s="418"/>
      <c r="H275" s="418"/>
      <c r="I275" s="418"/>
      <c r="J275" s="418"/>
      <c r="K275" s="418"/>
      <c r="L275" s="418"/>
      <c r="M275" s="418"/>
      <c r="N275" s="418"/>
      <c r="O275" s="418"/>
    </row>
    <row r="276" spans="1:15" x14ac:dyDescent="0.2">
      <c r="A276" s="1"/>
      <c r="B276" s="89" t="s">
        <v>128</v>
      </c>
      <c r="C276" s="2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">
      <c r="B277" s="88" t="s">
        <v>129</v>
      </c>
    </row>
    <row r="278" spans="1:15" x14ac:dyDescent="0.2">
      <c r="B278" s="88" t="s">
        <v>130</v>
      </c>
    </row>
    <row r="279" spans="1:15" x14ac:dyDescent="0.2">
      <c r="B279" s="88" t="s">
        <v>131</v>
      </c>
    </row>
    <row r="280" spans="1:15" x14ac:dyDescent="0.2">
      <c r="B280" s="88" t="s">
        <v>160</v>
      </c>
    </row>
    <row r="282" spans="1:15" ht="13.5" thickBot="1" x14ac:dyDescent="0.25">
      <c r="B282" s="2" t="s">
        <v>169</v>
      </c>
      <c r="G282" s="10"/>
    </row>
    <row r="283" spans="1:15" ht="13.5" thickBot="1" x14ac:dyDescent="0.25">
      <c r="A283" s="90" t="s">
        <v>0</v>
      </c>
      <c r="B283" s="476" t="s">
        <v>132</v>
      </c>
      <c r="C283" s="479" t="s">
        <v>33</v>
      </c>
      <c r="D283" s="482" t="s">
        <v>34</v>
      </c>
      <c r="E283" s="483"/>
      <c r="F283" s="483"/>
      <c r="G283" s="36"/>
      <c r="H283" s="484" t="s">
        <v>133</v>
      </c>
      <c r="I283" s="487" t="s">
        <v>134</v>
      </c>
      <c r="J283" s="490" t="s">
        <v>36</v>
      </c>
      <c r="K283" s="491"/>
      <c r="L283" s="491"/>
      <c r="M283" s="491"/>
      <c r="N283" s="491"/>
      <c r="O283" s="492"/>
    </row>
    <row r="284" spans="1:15" x14ac:dyDescent="0.2">
      <c r="A284" s="86"/>
      <c r="B284" s="477"/>
      <c r="C284" s="480"/>
      <c r="D284" s="493" t="s">
        <v>1</v>
      </c>
      <c r="E284" s="495" t="s">
        <v>135</v>
      </c>
      <c r="F284" s="497" t="s">
        <v>136</v>
      </c>
      <c r="G284" s="495" t="s">
        <v>137</v>
      </c>
      <c r="H284" s="485"/>
      <c r="I284" s="488"/>
      <c r="J284" s="499" t="s">
        <v>37</v>
      </c>
      <c r="K284" s="500"/>
      <c r="L284" s="500"/>
      <c r="M284" s="501"/>
      <c r="N284" s="497" t="s">
        <v>136</v>
      </c>
      <c r="O284" s="502" t="s">
        <v>138</v>
      </c>
    </row>
    <row r="285" spans="1:15" x14ac:dyDescent="0.2">
      <c r="A285" s="5"/>
      <c r="B285" s="477"/>
      <c r="C285" s="480"/>
      <c r="D285" s="493"/>
      <c r="E285" s="495"/>
      <c r="F285" s="497"/>
      <c r="G285" s="495"/>
      <c r="H285" s="485"/>
      <c r="I285" s="488"/>
      <c r="J285" s="504" t="s">
        <v>1</v>
      </c>
      <c r="K285" s="505" t="s">
        <v>13</v>
      </c>
      <c r="L285" s="508" t="s">
        <v>54</v>
      </c>
      <c r="M285" s="505" t="s">
        <v>35</v>
      </c>
      <c r="N285" s="497"/>
      <c r="O285" s="502"/>
    </row>
    <row r="286" spans="1:15" x14ac:dyDescent="0.2">
      <c r="A286" s="31"/>
      <c r="B286" s="477"/>
      <c r="C286" s="480"/>
      <c r="D286" s="493"/>
      <c r="E286" s="495"/>
      <c r="F286" s="497"/>
      <c r="G286" s="495"/>
      <c r="H286" s="485"/>
      <c r="I286" s="488"/>
      <c r="J286" s="493"/>
      <c r="K286" s="506"/>
      <c r="L286" s="509"/>
      <c r="M286" s="506"/>
      <c r="N286" s="497"/>
      <c r="O286" s="502"/>
    </row>
    <row r="287" spans="1:15" x14ac:dyDescent="0.2">
      <c r="A287" s="31"/>
      <c r="B287" s="477"/>
      <c r="C287" s="480"/>
      <c r="D287" s="493"/>
      <c r="E287" s="495"/>
      <c r="F287" s="497"/>
      <c r="G287" s="495"/>
      <c r="H287" s="485"/>
      <c r="I287" s="488"/>
      <c r="J287" s="493"/>
      <c r="K287" s="506"/>
      <c r="L287" s="509"/>
      <c r="M287" s="506"/>
      <c r="N287" s="497"/>
      <c r="O287" s="502"/>
    </row>
    <row r="288" spans="1:15" x14ac:dyDescent="0.2">
      <c r="A288" s="31"/>
      <c r="B288" s="477"/>
      <c r="C288" s="480"/>
      <c r="D288" s="493"/>
      <c r="E288" s="495"/>
      <c r="F288" s="497"/>
      <c r="G288" s="495"/>
      <c r="H288" s="485"/>
      <c r="I288" s="488"/>
      <c r="J288" s="493"/>
      <c r="K288" s="506"/>
      <c r="L288" s="509"/>
      <c r="M288" s="506"/>
      <c r="N288" s="497"/>
      <c r="O288" s="502"/>
    </row>
    <row r="289" spans="1:15" ht="13.5" thickBot="1" x14ac:dyDescent="0.25">
      <c r="A289" s="9"/>
      <c r="B289" s="478"/>
      <c r="C289" s="481"/>
      <c r="D289" s="494"/>
      <c r="E289" s="496"/>
      <c r="F289" s="498"/>
      <c r="G289" s="496"/>
      <c r="H289" s="486"/>
      <c r="I289" s="489"/>
      <c r="J289" s="494"/>
      <c r="K289" s="507"/>
      <c r="L289" s="510"/>
      <c r="M289" s="507"/>
      <c r="N289" s="498"/>
      <c r="O289" s="503"/>
    </row>
    <row r="290" spans="1:15" ht="13.5" thickBot="1" x14ac:dyDescent="0.25">
      <c r="A290" s="9"/>
      <c r="B290" s="16" t="s">
        <v>32</v>
      </c>
      <c r="C290" s="8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1"/>
    </row>
    <row r="291" spans="1:15" ht="13.5" thickBot="1" x14ac:dyDescent="0.25">
      <c r="A291" s="128" t="s">
        <v>6</v>
      </c>
      <c r="B291" s="129" t="s">
        <v>4</v>
      </c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1"/>
    </row>
    <row r="292" spans="1:15" ht="13.5" thickBot="1" x14ac:dyDescent="0.25">
      <c r="A292" s="306">
        <v>4</v>
      </c>
      <c r="B292" s="451" t="s">
        <v>64</v>
      </c>
      <c r="C292" s="452">
        <v>4</v>
      </c>
      <c r="D292" s="453">
        <v>2</v>
      </c>
      <c r="E292" s="454">
        <v>1</v>
      </c>
      <c r="F292" s="455">
        <v>1</v>
      </c>
      <c r="G292" s="455">
        <v>2</v>
      </c>
      <c r="H292" s="236" t="s">
        <v>140</v>
      </c>
      <c r="I292" s="456" t="s">
        <v>139</v>
      </c>
      <c r="J292" s="309">
        <f t="shared" ref="J292" si="76">K292+L292+M292+N292</f>
        <v>60</v>
      </c>
      <c r="K292" s="457"/>
      <c r="L292" s="457">
        <v>30</v>
      </c>
      <c r="M292" s="313">
        <v>0</v>
      </c>
      <c r="N292" s="313">
        <v>30</v>
      </c>
      <c r="O292" s="237">
        <v>30</v>
      </c>
    </row>
    <row r="293" spans="1:15" ht="13.5" thickBot="1" x14ac:dyDescent="0.25">
      <c r="A293" s="176"/>
      <c r="B293" s="177" t="s">
        <v>57</v>
      </c>
      <c r="C293" s="178"/>
      <c r="D293" s="178">
        <f>SUM(D292:D292)</f>
        <v>2</v>
      </c>
      <c r="E293" s="179">
        <f>SUM(E292:E292)</f>
        <v>1</v>
      </c>
      <c r="F293" s="179">
        <f>SUM(F292:F292)</f>
        <v>1</v>
      </c>
      <c r="G293" s="179">
        <f>SUM(G292:G292)</f>
        <v>2</v>
      </c>
      <c r="H293" s="179" t="s">
        <v>48</v>
      </c>
      <c r="I293" s="180" t="s">
        <v>48</v>
      </c>
      <c r="J293" s="458">
        <f t="shared" ref="J293:O293" si="77">SUM(J292:J292)</f>
        <v>60</v>
      </c>
      <c r="K293" s="198">
        <f t="shared" si="77"/>
        <v>0</v>
      </c>
      <c r="L293" s="198">
        <f t="shared" si="77"/>
        <v>30</v>
      </c>
      <c r="M293" s="198">
        <f t="shared" si="77"/>
        <v>0</v>
      </c>
      <c r="N293" s="198">
        <f t="shared" si="77"/>
        <v>30</v>
      </c>
      <c r="O293" s="229">
        <f t="shared" si="77"/>
        <v>30</v>
      </c>
    </row>
    <row r="294" spans="1:15" ht="13.5" thickBot="1" x14ac:dyDescent="0.25">
      <c r="A294" s="448" t="s">
        <v>9</v>
      </c>
      <c r="B294" s="449" t="s">
        <v>8</v>
      </c>
      <c r="C294" s="449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03"/>
    </row>
    <row r="295" spans="1:15" x14ac:dyDescent="0.2">
      <c r="A295" s="31">
        <v>12</v>
      </c>
      <c r="B295" s="84" t="s">
        <v>165</v>
      </c>
      <c r="C295" s="87">
        <v>4</v>
      </c>
      <c r="D295" s="104">
        <v>4</v>
      </c>
      <c r="E295" s="13">
        <v>2.6</v>
      </c>
      <c r="F295" s="13">
        <v>1.4</v>
      </c>
      <c r="G295" s="13">
        <v>1.2</v>
      </c>
      <c r="H295" s="103" t="s">
        <v>140</v>
      </c>
      <c r="I295" s="14" t="s">
        <v>23</v>
      </c>
      <c r="J295" s="223">
        <f t="shared" ref="J295:J298" si="78">K295+L295+M295+N295</f>
        <v>100</v>
      </c>
      <c r="K295" s="85">
        <v>30</v>
      </c>
      <c r="L295" s="85">
        <v>30</v>
      </c>
      <c r="M295" s="13">
        <v>5</v>
      </c>
      <c r="N295" s="13">
        <v>35</v>
      </c>
      <c r="O295" s="420">
        <v>30</v>
      </c>
    </row>
    <row r="296" spans="1:15" x14ac:dyDescent="0.2">
      <c r="A296" s="225">
        <v>13</v>
      </c>
      <c r="B296" s="82" t="s">
        <v>78</v>
      </c>
      <c r="C296" s="87">
        <v>4</v>
      </c>
      <c r="D296" s="96">
        <v>4</v>
      </c>
      <c r="E296" s="13">
        <v>2.52</v>
      </c>
      <c r="F296" s="13">
        <v>1.48</v>
      </c>
      <c r="G296" s="13">
        <v>1.2</v>
      </c>
      <c r="H296" s="103" t="s">
        <v>158</v>
      </c>
      <c r="I296" s="14" t="s">
        <v>23</v>
      </c>
      <c r="J296" s="223">
        <f t="shared" si="78"/>
        <v>100</v>
      </c>
      <c r="K296" s="85">
        <v>30</v>
      </c>
      <c r="L296" s="85">
        <v>30</v>
      </c>
      <c r="M296" s="13">
        <v>3</v>
      </c>
      <c r="N296" s="13">
        <v>37</v>
      </c>
      <c r="O296" s="420">
        <v>30</v>
      </c>
    </row>
    <row r="297" spans="1:15" x14ac:dyDescent="0.2">
      <c r="A297" s="31">
        <v>14</v>
      </c>
      <c r="B297" s="82" t="s">
        <v>79</v>
      </c>
      <c r="C297" s="87">
        <v>4</v>
      </c>
      <c r="D297" s="327">
        <v>5</v>
      </c>
      <c r="E297" s="13">
        <v>2.6</v>
      </c>
      <c r="F297" s="13">
        <v>2.4</v>
      </c>
      <c r="G297" s="13">
        <v>1.2</v>
      </c>
      <c r="H297" s="103" t="s">
        <v>65</v>
      </c>
      <c r="I297" s="14" t="s">
        <v>23</v>
      </c>
      <c r="J297" s="223">
        <f t="shared" si="78"/>
        <v>125</v>
      </c>
      <c r="K297" s="85">
        <v>30</v>
      </c>
      <c r="L297" s="85">
        <v>30</v>
      </c>
      <c r="M297" s="13">
        <v>5</v>
      </c>
      <c r="N297" s="13">
        <v>60</v>
      </c>
      <c r="O297" s="420">
        <v>30</v>
      </c>
    </row>
    <row r="298" spans="1:15" ht="13.5" thickBot="1" x14ac:dyDescent="0.25">
      <c r="A298" s="31">
        <v>15</v>
      </c>
      <c r="B298" s="84" t="s">
        <v>117</v>
      </c>
      <c r="C298" s="87">
        <v>4</v>
      </c>
      <c r="D298" s="327">
        <v>5</v>
      </c>
      <c r="E298" s="13">
        <v>2.6</v>
      </c>
      <c r="F298" s="13">
        <v>2.4</v>
      </c>
      <c r="G298" s="13">
        <v>1.2</v>
      </c>
      <c r="H298" s="103" t="s">
        <v>140</v>
      </c>
      <c r="I298" s="14" t="s">
        <v>23</v>
      </c>
      <c r="J298" s="223">
        <f t="shared" si="78"/>
        <v>125</v>
      </c>
      <c r="K298" s="85">
        <v>30</v>
      </c>
      <c r="L298" s="85">
        <v>30</v>
      </c>
      <c r="M298" s="13">
        <v>5</v>
      </c>
      <c r="N298" s="13">
        <v>60</v>
      </c>
      <c r="O298" s="420">
        <v>30</v>
      </c>
    </row>
    <row r="299" spans="1:15" ht="13.5" thickBot="1" x14ac:dyDescent="0.25">
      <c r="A299" s="176"/>
      <c r="B299" s="177" t="s">
        <v>57</v>
      </c>
      <c r="C299" s="176"/>
      <c r="D299" s="228">
        <f>SUM(D295:D298)</f>
        <v>18</v>
      </c>
      <c r="E299" s="197">
        <f>SUM(E295:E298)</f>
        <v>10.32</v>
      </c>
      <c r="F299" s="197">
        <f>SUM(F295:F298)</f>
        <v>7.68</v>
      </c>
      <c r="G299" s="197">
        <f>SUM(G295:G298)</f>
        <v>4.8</v>
      </c>
      <c r="H299" s="197" t="s">
        <v>48</v>
      </c>
      <c r="I299" s="229" t="s">
        <v>48</v>
      </c>
      <c r="J299" s="230">
        <f t="shared" ref="J299:O299" si="79">SUM(J295:J298)</f>
        <v>450</v>
      </c>
      <c r="K299" s="197">
        <f t="shared" si="79"/>
        <v>120</v>
      </c>
      <c r="L299" s="197">
        <f t="shared" si="79"/>
        <v>120</v>
      </c>
      <c r="M299" s="197">
        <f t="shared" si="79"/>
        <v>18</v>
      </c>
      <c r="N299" s="197">
        <f t="shared" si="79"/>
        <v>192</v>
      </c>
      <c r="O299" s="229">
        <f t="shared" si="79"/>
        <v>120</v>
      </c>
    </row>
    <row r="300" spans="1:15" x14ac:dyDescent="0.2">
      <c r="A300" s="128" t="s">
        <v>10</v>
      </c>
      <c r="B300" s="129" t="s">
        <v>11</v>
      </c>
      <c r="C300" s="129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35"/>
    </row>
    <row r="301" spans="1:15" x14ac:dyDescent="0.2">
      <c r="A301" s="331">
        <v>4</v>
      </c>
      <c r="B301" s="330" t="s">
        <v>80</v>
      </c>
      <c r="C301" s="416">
        <v>4</v>
      </c>
      <c r="D301" s="415">
        <v>5</v>
      </c>
      <c r="E301" s="146">
        <v>2.6</v>
      </c>
      <c r="F301" s="146">
        <v>2.4</v>
      </c>
      <c r="G301" s="146">
        <v>1.2</v>
      </c>
      <c r="H301" s="415" t="s">
        <v>140</v>
      </c>
      <c r="I301" s="411" t="s">
        <v>30</v>
      </c>
      <c r="J301" s="410">
        <f t="shared" ref="J301" si="80">K301+L301+M301+N301</f>
        <v>125</v>
      </c>
      <c r="K301" s="415">
        <v>30</v>
      </c>
      <c r="L301" s="415">
        <v>30</v>
      </c>
      <c r="M301" s="146">
        <v>5</v>
      </c>
      <c r="N301" s="146">
        <v>60</v>
      </c>
      <c r="O301" s="148">
        <v>30</v>
      </c>
    </row>
    <row r="302" spans="1:15" x14ac:dyDescent="0.2">
      <c r="A302" s="331" t="s">
        <v>152</v>
      </c>
      <c r="B302" s="330" t="s">
        <v>93</v>
      </c>
      <c r="C302" s="468">
        <v>4</v>
      </c>
      <c r="D302" s="462">
        <v>5</v>
      </c>
      <c r="E302" s="464">
        <v>2.52</v>
      </c>
      <c r="F302" s="464">
        <v>2.48</v>
      </c>
      <c r="G302" s="464">
        <v>1.2</v>
      </c>
      <c r="H302" s="462" t="s">
        <v>65</v>
      </c>
      <c r="I302" s="470" t="s">
        <v>30</v>
      </c>
      <c r="J302" s="472">
        <f>K302+L302+M302+N302</f>
        <v>125</v>
      </c>
      <c r="K302" s="462">
        <v>30</v>
      </c>
      <c r="L302" s="462">
        <v>30</v>
      </c>
      <c r="M302" s="464">
        <v>3</v>
      </c>
      <c r="N302" s="464">
        <v>62</v>
      </c>
      <c r="O302" s="466">
        <v>30</v>
      </c>
    </row>
    <row r="303" spans="1:15" x14ac:dyDescent="0.2">
      <c r="A303" s="331" t="s">
        <v>153</v>
      </c>
      <c r="B303" s="330" t="s">
        <v>94</v>
      </c>
      <c r="C303" s="512"/>
      <c r="D303" s="511"/>
      <c r="E303" s="464"/>
      <c r="F303" s="464"/>
      <c r="G303" s="464"/>
      <c r="H303" s="464"/>
      <c r="I303" s="470"/>
      <c r="J303" s="472"/>
      <c r="K303" s="511"/>
      <c r="L303" s="511"/>
      <c r="M303" s="464"/>
      <c r="N303" s="464"/>
      <c r="O303" s="466"/>
    </row>
    <row r="304" spans="1:15" ht="13.5" thickBot="1" x14ac:dyDescent="0.25">
      <c r="A304" s="239"/>
      <c r="B304" s="239" t="s">
        <v>57</v>
      </c>
      <c r="C304" s="239"/>
      <c r="D304" s="230">
        <f>SUM(D301:D303)</f>
        <v>10</v>
      </c>
      <c r="E304" s="230">
        <f>SUM(E301:E303)</f>
        <v>5.12</v>
      </c>
      <c r="F304" s="230">
        <f>SUM(F301:F303)</f>
        <v>4.88</v>
      </c>
      <c r="G304" s="230">
        <f>SUM(G301:G303)</f>
        <v>2.4</v>
      </c>
      <c r="H304" s="197" t="s">
        <v>48</v>
      </c>
      <c r="I304" s="229" t="s">
        <v>48</v>
      </c>
      <c r="J304" s="230">
        <f t="shared" ref="J304:O304" si="81">SUM(J301:J303)</f>
        <v>250</v>
      </c>
      <c r="K304" s="230">
        <f t="shared" si="81"/>
        <v>60</v>
      </c>
      <c r="L304" s="230">
        <f t="shared" si="81"/>
        <v>60</v>
      </c>
      <c r="M304" s="230">
        <f t="shared" si="81"/>
        <v>8</v>
      </c>
      <c r="N304" s="230">
        <f t="shared" si="81"/>
        <v>122</v>
      </c>
      <c r="O304" s="230">
        <f t="shared" si="81"/>
        <v>60</v>
      </c>
    </row>
    <row r="305" spans="1:15" ht="13.5" thickBot="1" x14ac:dyDescent="0.25"/>
    <row r="306" spans="1:15" ht="13.5" thickBot="1" x14ac:dyDescent="0.25">
      <c r="A306" s="460" t="s">
        <v>92</v>
      </c>
      <c r="B306" s="461"/>
      <c r="C306" s="261" t="s">
        <v>48</v>
      </c>
      <c r="D306" s="262">
        <f>D292+D295+D296+D297+D298+D301+D302</f>
        <v>30</v>
      </c>
      <c r="E306" s="262">
        <f>E292+E295+E296+E297+E298+E301+E302</f>
        <v>16.440000000000001</v>
      </c>
      <c r="F306" s="262">
        <f>F292+F295+F296+F297+F298+F301+F302</f>
        <v>13.56</v>
      </c>
      <c r="G306" s="262">
        <f>G292+G295+G296+G297+G298+G301+G302</f>
        <v>9.1999999999999993</v>
      </c>
      <c r="H306" s="263" t="s">
        <v>48</v>
      </c>
      <c r="I306" s="264" t="s">
        <v>48</v>
      </c>
      <c r="J306" s="262">
        <f t="shared" ref="J306:O306" si="82">J292+J295+J296+J297+J298+J301+J302</f>
        <v>760</v>
      </c>
      <c r="K306" s="262">
        <f t="shared" si="82"/>
        <v>180</v>
      </c>
      <c r="L306" s="262">
        <f t="shared" si="82"/>
        <v>210</v>
      </c>
      <c r="M306" s="262">
        <f t="shared" si="82"/>
        <v>26</v>
      </c>
      <c r="N306" s="262">
        <f t="shared" si="82"/>
        <v>344</v>
      </c>
      <c r="O306" s="358">
        <f t="shared" si="82"/>
        <v>210</v>
      </c>
    </row>
    <row r="310" spans="1:15" ht="15.75" x14ac:dyDescent="0.25">
      <c r="A310" s="474" t="s">
        <v>98</v>
      </c>
      <c r="B310" s="475"/>
      <c r="C310" s="475"/>
      <c r="D310" s="475"/>
      <c r="E310" s="475"/>
      <c r="F310" s="475"/>
      <c r="G310" s="475"/>
      <c r="H310" s="475"/>
      <c r="I310" s="475"/>
      <c r="J310" s="475"/>
      <c r="K310" s="475"/>
      <c r="L310" s="475"/>
      <c r="M310" s="475"/>
      <c r="N310" s="475"/>
      <c r="O310" s="475"/>
    </row>
    <row r="311" spans="1:15" ht="15.75" x14ac:dyDescent="0.25">
      <c r="A311" s="474" t="s">
        <v>99</v>
      </c>
      <c r="B311" s="474"/>
      <c r="C311" s="474"/>
      <c r="D311" s="474"/>
      <c r="E311" s="474"/>
      <c r="F311" s="474"/>
      <c r="G311" s="474"/>
      <c r="H311" s="474"/>
      <c r="I311" s="474"/>
      <c r="J311" s="474"/>
      <c r="K311" s="474"/>
      <c r="L311" s="474"/>
      <c r="M311" s="474"/>
      <c r="N311" s="474"/>
      <c r="O311" s="474"/>
    </row>
    <row r="312" spans="1:15" ht="15.75" x14ac:dyDescent="0.25">
      <c r="A312" s="418"/>
      <c r="B312" s="418"/>
      <c r="C312" s="418"/>
      <c r="D312" s="418"/>
      <c r="E312" s="418"/>
      <c r="F312" s="418"/>
      <c r="G312" s="418"/>
      <c r="H312" s="418"/>
      <c r="I312" s="418"/>
      <c r="J312" s="418"/>
      <c r="K312" s="418"/>
      <c r="L312" s="418"/>
      <c r="M312" s="418"/>
      <c r="N312" s="418"/>
      <c r="O312" s="418"/>
    </row>
    <row r="313" spans="1:15" x14ac:dyDescent="0.2">
      <c r="A313" s="1"/>
      <c r="B313" s="89" t="s">
        <v>128</v>
      </c>
      <c r="C313" s="2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">
      <c r="B314" s="88" t="s">
        <v>129</v>
      </c>
    </row>
    <row r="315" spans="1:15" x14ac:dyDescent="0.2">
      <c r="B315" s="88" t="s">
        <v>130</v>
      </c>
    </row>
    <row r="316" spans="1:15" x14ac:dyDescent="0.2">
      <c r="B316" s="88" t="s">
        <v>131</v>
      </c>
    </row>
    <row r="317" spans="1:15" x14ac:dyDescent="0.2">
      <c r="B317" s="88" t="s">
        <v>160</v>
      </c>
    </row>
    <row r="319" spans="1:15" ht="13.5" thickBot="1" x14ac:dyDescent="0.25">
      <c r="B319" s="2" t="s">
        <v>170</v>
      </c>
      <c r="G319" s="10"/>
    </row>
    <row r="320" spans="1:15" ht="13.5" thickBot="1" x14ac:dyDescent="0.25">
      <c r="A320" s="90" t="s">
        <v>0</v>
      </c>
      <c r="B320" s="476" t="s">
        <v>132</v>
      </c>
      <c r="C320" s="479" t="s">
        <v>33</v>
      </c>
      <c r="D320" s="482" t="s">
        <v>34</v>
      </c>
      <c r="E320" s="483"/>
      <c r="F320" s="483"/>
      <c r="G320" s="36"/>
      <c r="H320" s="484" t="s">
        <v>133</v>
      </c>
      <c r="I320" s="487" t="s">
        <v>134</v>
      </c>
      <c r="J320" s="490" t="s">
        <v>36</v>
      </c>
      <c r="K320" s="491"/>
      <c r="L320" s="491"/>
      <c r="M320" s="491"/>
      <c r="N320" s="491"/>
      <c r="O320" s="492"/>
    </row>
    <row r="321" spans="1:15" x14ac:dyDescent="0.2">
      <c r="A321" s="86"/>
      <c r="B321" s="477"/>
      <c r="C321" s="480"/>
      <c r="D321" s="493" t="s">
        <v>1</v>
      </c>
      <c r="E321" s="495" t="s">
        <v>135</v>
      </c>
      <c r="F321" s="497" t="s">
        <v>136</v>
      </c>
      <c r="G321" s="495" t="s">
        <v>137</v>
      </c>
      <c r="H321" s="485"/>
      <c r="I321" s="488"/>
      <c r="J321" s="499" t="s">
        <v>37</v>
      </c>
      <c r="K321" s="500"/>
      <c r="L321" s="500"/>
      <c r="M321" s="501"/>
      <c r="N321" s="497" t="s">
        <v>136</v>
      </c>
      <c r="O321" s="502" t="s">
        <v>138</v>
      </c>
    </row>
    <row r="322" spans="1:15" x14ac:dyDescent="0.2">
      <c r="A322" s="5"/>
      <c r="B322" s="477"/>
      <c r="C322" s="480"/>
      <c r="D322" s="493"/>
      <c r="E322" s="495"/>
      <c r="F322" s="497"/>
      <c r="G322" s="495"/>
      <c r="H322" s="485"/>
      <c r="I322" s="488"/>
      <c r="J322" s="504" t="s">
        <v>1</v>
      </c>
      <c r="K322" s="505" t="s">
        <v>13</v>
      </c>
      <c r="L322" s="508" t="s">
        <v>54</v>
      </c>
      <c r="M322" s="505" t="s">
        <v>35</v>
      </c>
      <c r="N322" s="497"/>
      <c r="O322" s="502"/>
    </row>
    <row r="323" spans="1:15" x14ac:dyDescent="0.2">
      <c r="A323" s="31"/>
      <c r="B323" s="477"/>
      <c r="C323" s="480"/>
      <c r="D323" s="493"/>
      <c r="E323" s="495"/>
      <c r="F323" s="497"/>
      <c r="G323" s="495"/>
      <c r="H323" s="485"/>
      <c r="I323" s="488"/>
      <c r="J323" s="493"/>
      <c r="K323" s="506"/>
      <c r="L323" s="509"/>
      <c r="M323" s="506"/>
      <c r="N323" s="497"/>
      <c r="O323" s="502"/>
    </row>
    <row r="324" spans="1:15" x14ac:dyDescent="0.2">
      <c r="A324" s="31"/>
      <c r="B324" s="477"/>
      <c r="C324" s="480"/>
      <c r="D324" s="493"/>
      <c r="E324" s="495"/>
      <c r="F324" s="497"/>
      <c r="G324" s="495"/>
      <c r="H324" s="485"/>
      <c r="I324" s="488"/>
      <c r="J324" s="493"/>
      <c r="K324" s="506"/>
      <c r="L324" s="509"/>
      <c r="M324" s="506"/>
      <c r="N324" s="497"/>
      <c r="O324" s="502"/>
    </row>
    <row r="325" spans="1:15" x14ac:dyDescent="0.2">
      <c r="A325" s="31"/>
      <c r="B325" s="477"/>
      <c r="C325" s="480"/>
      <c r="D325" s="493"/>
      <c r="E325" s="495"/>
      <c r="F325" s="497"/>
      <c r="G325" s="495"/>
      <c r="H325" s="485"/>
      <c r="I325" s="488"/>
      <c r="J325" s="493"/>
      <c r="K325" s="506"/>
      <c r="L325" s="509"/>
      <c r="M325" s="506"/>
      <c r="N325" s="497"/>
      <c r="O325" s="502"/>
    </row>
    <row r="326" spans="1:15" ht="13.5" thickBot="1" x14ac:dyDescent="0.25">
      <c r="A326" s="9"/>
      <c r="B326" s="478"/>
      <c r="C326" s="481"/>
      <c r="D326" s="494"/>
      <c r="E326" s="496"/>
      <c r="F326" s="498"/>
      <c r="G326" s="496"/>
      <c r="H326" s="486"/>
      <c r="I326" s="489"/>
      <c r="J326" s="494"/>
      <c r="K326" s="507"/>
      <c r="L326" s="510"/>
      <c r="M326" s="507"/>
      <c r="N326" s="498"/>
      <c r="O326" s="503"/>
    </row>
    <row r="327" spans="1:15" ht="13.5" thickBot="1" x14ac:dyDescent="0.25">
      <c r="A327" s="9"/>
      <c r="B327" s="16" t="s">
        <v>32</v>
      </c>
      <c r="C327" s="8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1"/>
    </row>
    <row r="328" spans="1:15" ht="13.5" thickBot="1" x14ac:dyDescent="0.25">
      <c r="A328" s="81" t="s">
        <v>9</v>
      </c>
      <c r="B328" s="221" t="s">
        <v>8</v>
      </c>
      <c r="C328" s="221"/>
      <c r="D328" s="202"/>
      <c r="E328" s="202"/>
      <c r="F328" s="202"/>
      <c r="G328" s="202"/>
      <c r="H328" s="202"/>
      <c r="I328" s="202"/>
      <c r="J328" s="22"/>
      <c r="K328" s="22"/>
      <c r="L328" s="22"/>
      <c r="M328" s="22"/>
      <c r="N328" s="22"/>
      <c r="O328" s="203"/>
    </row>
    <row r="329" spans="1:15" x14ac:dyDescent="0.2">
      <c r="A329" s="31">
        <v>16</v>
      </c>
      <c r="B329" s="99" t="s">
        <v>100</v>
      </c>
      <c r="C329" s="87">
        <v>5</v>
      </c>
      <c r="D329" s="158">
        <v>6</v>
      </c>
      <c r="E329" s="13">
        <v>3.2</v>
      </c>
      <c r="F329" s="13">
        <v>2.8</v>
      </c>
      <c r="G329" s="13">
        <v>1.8</v>
      </c>
      <c r="H329" s="103" t="s">
        <v>140</v>
      </c>
      <c r="I329" s="14" t="s">
        <v>23</v>
      </c>
      <c r="J329" s="223">
        <f t="shared" ref="J329:J330" si="83">K329+L329+M329+N329</f>
        <v>150</v>
      </c>
      <c r="K329" s="85">
        <v>30</v>
      </c>
      <c r="L329" s="341">
        <v>45</v>
      </c>
      <c r="M329" s="13">
        <v>5</v>
      </c>
      <c r="N329" s="13">
        <v>70</v>
      </c>
      <c r="O329" s="421">
        <v>45</v>
      </c>
    </row>
    <row r="330" spans="1:15" ht="13.5" thickBot="1" x14ac:dyDescent="0.25">
      <c r="A330" s="31">
        <v>17</v>
      </c>
      <c r="B330" s="84" t="s">
        <v>118</v>
      </c>
      <c r="C330" s="101">
        <v>5</v>
      </c>
      <c r="D330" s="328">
        <v>5</v>
      </c>
      <c r="E330" s="13">
        <v>2.6</v>
      </c>
      <c r="F330" s="13">
        <v>2.4</v>
      </c>
      <c r="G330" s="13">
        <v>1.2</v>
      </c>
      <c r="H330" s="103" t="s">
        <v>140</v>
      </c>
      <c r="I330" s="14" t="s">
        <v>23</v>
      </c>
      <c r="J330" s="223">
        <f t="shared" si="83"/>
        <v>125</v>
      </c>
      <c r="K330" s="85">
        <v>30</v>
      </c>
      <c r="L330" s="85">
        <v>30</v>
      </c>
      <c r="M330" s="13">
        <v>5</v>
      </c>
      <c r="N330" s="13">
        <v>60</v>
      </c>
      <c r="O330" s="420">
        <v>30</v>
      </c>
    </row>
    <row r="331" spans="1:15" ht="13.5" thickBot="1" x14ac:dyDescent="0.25">
      <c r="A331" s="176"/>
      <c r="B331" s="177" t="s">
        <v>57</v>
      </c>
      <c r="C331" s="176"/>
      <c r="D331" s="228">
        <f>SUM(D329:D330)</f>
        <v>11</v>
      </c>
      <c r="E331" s="197">
        <f>SUM(E329:E330)</f>
        <v>5.8000000000000007</v>
      </c>
      <c r="F331" s="197">
        <f>SUM(F329:F330)</f>
        <v>5.1999999999999993</v>
      </c>
      <c r="G331" s="197">
        <f>SUM(G329:G330)</f>
        <v>3</v>
      </c>
      <c r="H331" s="197" t="s">
        <v>48</v>
      </c>
      <c r="I331" s="229" t="s">
        <v>48</v>
      </c>
      <c r="J331" s="230">
        <f t="shared" ref="J331:O331" si="84">SUM(J329:J330)</f>
        <v>275</v>
      </c>
      <c r="K331" s="197">
        <f t="shared" si="84"/>
        <v>60</v>
      </c>
      <c r="L331" s="197">
        <f t="shared" si="84"/>
        <v>75</v>
      </c>
      <c r="M331" s="197">
        <f t="shared" si="84"/>
        <v>10</v>
      </c>
      <c r="N331" s="197">
        <f t="shared" si="84"/>
        <v>130</v>
      </c>
      <c r="O331" s="229">
        <f t="shared" si="84"/>
        <v>75</v>
      </c>
    </row>
    <row r="332" spans="1:15" x14ac:dyDescent="0.2">
      <c r="A332" s="128" t="s">
        <v>10</v>
      </c>
      <c r="B332" s="129" t="s">
        <v>11</v>
      </c>
      <c r="C332" s="129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35"/>
    </row>
    <row r="333" spans="1:15" x14ac:dyDescent="0.2">
      <c r="A333" s="331" t="s">
        <v>154</v>
      </c>
      <c r="B333" s="330" t="s">
        <v>105</v>
      </c>
      <c r="C333" s="468">
        <v>5</v>
      </c>
      <c r="D333" s="462">
        <v>5</v>
      </c>
      <c r="E333" s="464">
        <v>2.6</v>
      </c>
      <c r="F333" s="464">
        <v>2.4</v>
      </c>
      <c r="G333" s="464">
        <v>1.2</v>
      </c>
      <c r="H333" s="462" t="s">
        <v>140</v>
      </c>
      <c r="I333" s="470" t="s">
        <v>30</v>
      </c>
      <c r="J333" s="472">
        <f>K333+L333+M333+N333</f>
        <v>125</v>
      </c>
      <c r="K333" s="462">
        <v>30</v>
      </c>
      <c r="L333" s="462">
        <v>30</v>
      </c>
      <c r="M333" s="464">
        <v>5</v>
      </c>
      <c r="N333" s="464">
        <v>60</v>
      </c>
      <c r="O333" s="466">
        <v>30</v>
      </c>
    </row>
    <row r="334" spans="1:15" x14ac:dyDescent="0.2">
      <c r="A334" s="331" t="s">
        <v>155</v>
      </c>
      <c r="B334" s="330" t="s">
        <v>106</v>
      </c>
      <c r="C334" s="468"/>
      <c r="D334" s="462"/>
      <c r="E334" s="464"/>
      <c r="F334" s="464"/>
      <c r="G334" s="464"/>
      <c r="H334" s="464"/>
      <c r="I334" s="470"/>
      <c r="J334" s="472"/>
      <c r="K334" s="462"/>
      <c r="L334" s="462"/>
      <c r="M334" s="464"/>
      <c r="N334" s="464"/>
      <c r="O334" s="466"/>
    </row>
    <row r="335" spans="1:15" x14ac:dyDescent="0.2">
      <c r="A335" s="331">
        <v>7</v>
      </c>
      <c r="B335" s="330" t="s">
        <v>103</v>
      </c>
      <c r="C335" s="416">
        <v>5</v>
      </c>
      <c r="D335" s="415">
        <v>6</v>
      </c>
      <c r="E335" s="413">
        <v>3.2</v>
      </c>
      <c r="F335" s="413">
        <v>2.8</v>
      </c>
      <c r="G335" s="413">
        <v>1.8</v>
      </c>
      <c r="H335" s="413" t="s">
        <v>140</v>
      </c>
      <c r="I335" s="411" t="s">
        <v>30</v>
      </c>
      <c r="J335" s="410">
        <f t="shared" ref="J335" si="85">K335+L335+M335+N335</f>
        <v>150</v>
      </c>
      <c r="K335" s="415">
        <v>30</v>
      </c>
      <c r="L335" s="415">
        <v>45</v>
      </c>
      <c r="M335" s="413">
        <v>5</v>
      </c>
      <c r="N335" s="413">
        <v>70</v>
      </c>
      <c r="O335" s="412">
        <v>45</v>
      </c>
    </row>
    <row r="336" spans="1:15" ht="13.5" thickBot="1" x14ac:dyDescent="0.25">
      <c r="A336" s="239"/>
      <c r="B336" s="239" t="s">
        <v>57</v>
      </c>
      <c r="C336" s="239"/>
      <c r="D336" s="230">
        <f>SUM(D333:D335)</f>
        <v>11</v>
      </c>
      <c r="E336" s="230">
        <f>SUM(E333:E335)</f>
        <v>5.8000000000000007</v>
      </c>
      <c r="F336" s="230">
        <f>SUM(F333:F335)</f>
        <v>5.1999999999999993</v>
      </c>
      <c r="G336" s="230">
        <f>SUM(G333:G335)</f>
        <v>3</v>
      </c>
      <c r="H336" s="197" t="s">
        <v>48</v>
      </c>
      <c r="I336" s="229" t="s">
        <v>48</v>
      </c>
      <c r="J336" s="230">
        <f t="shared" ref="J336:O336" si="86">SUM(J333:J335)</f>
        <v>275</v>
      </c>
      <c r="K336" s="230">
        <f t="shared" si="86"/>
        <v>60</v>
      </c>
      <c r="L336" s="230">
        <f t="shared" si="86"/>
        <v>75</v>
      </c>
      <c r="M336" s="230">
        <f t="shared" si="86"/>
        <v>10</v>
      </c>
      <c r="N336" s="230">
        <f t="shared" si="86"/>
        <v>130</v>
      </c>
      <c r="O336" s="230">
        <f t="shared" si="86"/>
        <v>75</v>
      </c>
    </row>
    <row r="337" spans="1:15" ht="13.5" thickBot="1" x14ac:dyDescent="0.25">
      <c r="A337" s="81" t="s">
        <v>45</v>
      </c>
      <c r="B337" s="221" t="s">
        <v>12</v>
      </c>
      <c r="C337" s="129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35"/>
    </row>
    <row r="338" spans="1:15" x14ac:dyDescent="0.2">
      <c r="A338" s="243">
        <v>1</v>
      </c>
      <c r="B338" s="336" t="s">
        <v>101</v>
      </c>
      <c r="C338" s="340">
        <v>5</v>
      </c>
      <c r="D338" s="342">
        <v>4</v>
      </c>
      <c r="E338" s="244">
        <v>2</v>
      </c>
      <c r="F338" s="244">
        <v>2</v>
      </c>
      <c r="G338" s="244">
        <v>0</v>
      </c>
      <c r="H338" s="133" t="s">
        <v>65</v>
      </c>
      <c r="I338" s="245" t="s">
        <v>30</v>
      </c>
      <c r="J338" s="246">
        <f>K338+L338+M338+N338</f>
        <v>100</v>
      </c>
      <c r="K338" s="227">
        <v>45</v>
      </c>
      <c r="L338" s="415"/>
      <c r="M338" s="244">
        <v>5</v>
      </c>
      <c r="N338" s="244">
        <v>50</v>
      </c>
      <c r="O338" s="134">
        <v>0</v>
      </c>
    </row>
    <row r="339" spans="1:15" ht="13.5" thickBot="1" x14ac:dyDescent="0.25">
      <c r="A339" s="226">
        <v>2</v>
      </c>
      <c r="B339" s="336" t="s">
        <v>119</v>
      </c>
      <c r="C339" s="340">
        <v>5</v>
      </c>
      <c r="D339" s="342">
        <v>4</v>
      </c>
      <c r="E339" s="146">
        <v>2</v>
      </c>
      <c r="F339" s="146">
        <v>2</v>
      </c>
      <c r="G339" s="146">
        <v>1.8</v>
      </c>
      <c r="H339" s="415" t="s">
        <v>65</v>
      </c>
      <c r="I339" s="145" t="s">
        <v>30</v>
      </c>
      <c r="J339" s="141">
        <f>K339+L339+M339+N339</f>
        <v>100</v>
      </c>
      <c r="K339" s="227"/>
      <c r="L339" s="415">
        <v>45</v>
      </c>
      <c r="M339" s="146">
        <v>5</v>
      </c>
      <c r="N339" s="146">
        <v>50</v>
      </c>
      <c r="O339" s="148">
        <v>45</v>
      </c>
    </row>
    <row r="340" spans="1:15" ht="13.5" thickBot="1" x14ac:dyDescent="0.25">
      <c r="A340" s="176"/>
      <c r="B340" s="177" t="s">
        <v>57</v>
      </c>
      <c r="C340" s="239"/>
      <c r="D340" s="208">
        <f>SUM(D338:D339)</f>
        <v>8</v>
      </c>
      <c r="E340" s="208">
        <f>SUM(E338:E339)</f>
        <v>4</v>
      </c>
      <c r="F340" s="239">
        <f>SUM(F338:F339)</f>
        <v>4</v>
      </c>
      <c r="G340" s="239">
        <f>SUM(G338:G339)</f>
        <v>1.8</v>
      </c>
      <c r="H340" s="197" t="s">
        <v>48</v>
      </c>
      <c r="I340" s="229" t="s">
        <v>48</v>
      </c>
      <c r="J340" s="230">
        <f t="shared" ref="J340:O340" si="87">SUM(J338:J339)</f>
        <v>200</v>
      </c>
      <c r="K340" s="230">
        <f t="shared" si="87"/>
        <v>45</v>
      </c>
      <c r="L340" s="230">
        <f t="shared" si="87"/>
        <v>45</v>
      </c>
      <c r="M340" s="230">
        <f t="shared" si="87"/>
        <v>10</v>
      </c>
      <c r="N340" s="230">
        <f t="shared" si="87"/>
        <v>100</v>
      </c>
      <c r="O340" s="230">
        <f t="shared" si="87"/>
        <v>45</v>
      </c>
    </row>
    <row r="341" spans="1:15" ht="13.5" thickBot="1" x14ac:dyDescent="0.25"/>
    <row r="342" spans="1:15" ht="13.5" thickBot="1" x14ac:dyDescent="0.25">
      <c r="A342" s="460" t="s">
        <v>104</v>
      </c>
      <c r="B342" s="461"/>
      <c r="C342" s="261" t="s">
        <v>48</v>
      </c>
      <c r="D342" s="262">
        <f>D329+D330+D333+D335+D338+D339</f>
        <v>30</v>
      </c>
      <c r="E342" s="262">
        <f>E329+E330+E333+E335+E338+E339</f>
        <v>15.600000000000001</v>
      </c>
      <c r="F342" s="262">
        <f>F329+F330+F333+F335+F338+F339</f>
        <v>14.399999999999999</v>
      </c>
      <c r="G342" s="262">
        <f>G329+G330+G333+G335+G338+G339</f>
        <v>7.8</v>
      </c>
      <c r="H342" s="263" t="s">
        <v>48</v>
      </c>
      <c r="I342" s="264" t="s">
        <v>48</v>
      </c>
      <c r="J342" s="262">
        <f t="shared" ref="J342:O342" si="88">J329+J330+J333+J335+J338+J339</f>
        <v>750</v>
      </c>
      <c r="K342" s="262">
        <f t="shared" si="88"/>
        <v>165</v>
      </c>
      <c r="L342" s="262">
        <f t="shared" si="88"/>
        <v>195</v>
      </c>
      <c r="M342" s="262">
        <f t="shared" si="88"/>
        <v>30</v>
      </c>
      <c r="N342" s="262">
        <f t="shared" si="88"/>
        <v>360</v>
      </c>
      <c r="O342" s="358">
        <f t="shared" si="88"/>
        <v>195</v>
      </c>
    </row>
    <row r="346" spans="1:15" ht="15.75" x14ac:dyDescent="0.25">
      <c r="A346" s="474" t="s">
        <v>98</v>
      </c>
      <c r="B346" s="475"/>
      <c r="C346" s="475"/>
      <c r="D346" s="475"/>
      <c r="E346" s="475"/>
      <c r="F346" s="475"/>
      <c r="G346" s="475"/>
      <c r="H346" s="475"/>
      <c r="I346" s="475"/>
      <c r="J346" s="475"/>
      <c r="K346" s="475"/>
      <c r="L346" s="475"/>
      <c r="M346" s="475"/>
      <c r="N346" s="475"/>
      <c r="O346" s="475"/>
    </row>
    <row r="347" spans="1:15" ht="15.75" x14ac:dyDescent="0.25">
      <c r="A347" s="474" t="s">
        <v>99</v>
      </c>
      <c r="B347" s="474"/>
      <c r="C347" s="474"/>
      <c r="D347" s="474"/>
      <c r="E347" s="474"/>
      <c r="F347" s="474"/>
      <c r="G347" s="474"/>
      <c r="H347" s="474"/>
      <c r="I347" s="474"/>
      <c r="J347" s="474"/>
      <c r="K347" s="474"/>
      <c r="L347" s="474"/>
      <c r="M347" s="474"/>
      <c r="N347" s="474"/>
      <c r="O347" s="474"/>
    </row>
    <row r="348" spans="1:15" ht="15.75" x14ac:dyDescent="0.25">
      <c r="A348" s="418"/>
      <c r="B348" s="418"/>
      <c r="C348" s="418"/>
      <c r="D348" s="418"/>
      <c r="E348" s="418"/>
      <c r="F348" s="418"/>
      <c r="G348" s="418"/>
      <c r="H348" s="418"/>
      <c r="I348" s="418"/>
      <c r="J348" s="418"/>
      <c r="K348" s="418"/>
      <c r="L348" s="418"/>
      <c r="M348" s="418"/>
      <c r="N348" s="418"/>
      <c r="O348" s="418"/>
    </row>
    <row r="349" spans="1:15" x14ac:dyDescent="0.2">
      <c r="A349" s="1"/>
      <c r="B349" s="89" t="s">
        <v>128</v>
      </c>
      <c r="C349" s="2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">
      <c r="B350" s="88" t="s">
        <v>129</v>
      </c>
    </row>
    <row r="351" spans="1:15" x14ac:dyDescent="0.2">
      <c r="B351" s="88" t="s">
        <v>130</v>
      </c>
    </row>
    <row r="352" spans="1:15" x14ac:dyDescent="0.2">
      <c r="B352" s="88" t="s">
        <v>131</v>
      </c>
    </row>
    <row r="353" spans="1:15" x14ac:dyDescent="0.2">
      <c r="B353" s="88" t="s">
        <v>160</v>
      </c>
    </row>
    <row r="355" spans="1:15" ht="13.5" thickBot="1" x14ac:dyDescent="0.25">
      <c r="B355" s="2" t="s">
        <v>171</v>
      </c>
      <c r="G355" s="10"/>
    </row>
    <row r="356" spans="1:15" ht="13.5" thickBot="1" x14ac:dyDescent="0.25">
      <c r="A356" s="90" t="s">
        <v>0</v>
      </c>
      <c r="B356" s="476" t="s">
        <v>132</v>
      </c>
      <c r="C356" s="479" t="s">
        <v>33</v>
      </c>
      <c r="D356" s="482" t="s">
        <v>34</v>
      </c>
      <c r="E356" s="483"/>
      <c r="F356" s="483"/>
      <c r="G356" s="36"/>
      <c r="H356" s="484" t="s">
        <v>133</v>
      </c>
      <c r="I356" s="487" t="s">
        <v>134</v>
      </c>
      <c r="J356" s="490" t="s">
        <v>36</v>
      </c>
      <c r="K356" s="491"/>
      <c r="L356" s="491"/>
      <c r="M356" s="491"/>
      <c r="N356" s="491"/>
      <c r="O356" s="492"/>
    </row>
    <row r="357" spans="1:15" x14ac:dyDescent="0.2">
      <c r="A357" s="86"/>
      <c r="B357" s="477"/>
      <c r="C357" s="480"/>
      <c r="D357" s="493" t="s">
        <v>1</v>
      </c>
      <c r="E357" s="495" t="s">
        <v>135</v>
      </c>
      <c r="F357" s="497" t="s">
        <v>136</v>
      </c>
      <c r="G357" s="495" t="s">
        <v>137</v>
      </c>
      <c r="H357" s="485"/>
      <c r="I357" s="488"/>
      <c r="J357" s="499" t="s">
        <v>37</v>
      </c>
      <c r="K357" s="500"/>
      <c r="L357" s="500"/>
      <c r="M357" s="501"/>
      <c r="N357" s="497" t="s">
        <v>136</v>
      </c>
      <c r="O357" s="502" t="s">
        <v>138</v>
      </c>
    </row>
    <row r="358" spans="1:15" x14ac:dyDescent="0.2">
      <c r="A358" s="5"/>
      <c r="B358" s="477"/>
      <c r="C358" s="480"/>
      <c r="D358" s="493"/>
      <c r="E358" s="495"/>
      <c r="F358" s="497"/>
      <c r="G358" s="495"/>
      <c r="H358" s="485"/>
      <c r="I358" s="488"/>
      <c r="J358" s="504" t="s">
        <v>1</v>
      </c>
      <c r="K358" s="505" t="s">
        <v>13</v>
      </c>
      <c r="L358" s="508" t="s">
        <v>54</v>
      </c>
      <c r="M358" s="505" t="s">
        <v>35</v>
      </c>
      <c r="N358" s="497"/>
      <c r="O358" s="502"/>
    </row>
    <row r="359" spans="1:15" x14ac:dyDescent="0.2">
      <c r="A359" s="31"/>
      <c r="B359" s="477"/>
      <c r="C359" s="480"/>
      <c r="D359" s="493"/>
      <c r="E359" s="495"/>
      <c r="F359" s="497"/>
      <c r="G359" s="495"/>
      <c r="H359" s="485"/>
      <c r="I359" s="488"/>
      <c r="J359" s="493"/>
      <c r="K359" s="506"/>
      <c r="L359" s="509"/>
      <c r="M359" s="506"/>
      <c r="N359" s="497"/>
      <c r="O359" s="502"/>
    </row>
    <row r="360" spans="1:15" x14ac:dyDescent="0.2">
      <c r="A360" s="31"/>
      <c r="B360" s="477"/>
      <c r="C360" s="480"/>
      <c r="D360" s="493"/>
      <c r="E360" s="495"/>
      <c r="F360" s="497"/>
      <c r="G360" s="495"/>
      <c r="H360" s="485"/>
      <c r="I360" s="488"/>
      <c r="J360" s="493"/>
      <c r="K360" s="506"/>
      <c r="L360" s="509"/>
      <c r="M360" s="506"/>
      <c r="N360" s="497"/>
      <c r="O360" s="502"/>
    </row>
    <row r="361" spans="1:15" x14ac:dyDescent="0.2">
      <c r="A361" s="31"/>
      <c r="B361" s="477"/>
      <c r="C361" s="480"/>
      <c r="D361" s="493"/>
      <c r="E361" s="495"/>
      <c r="F361" s="497"/>
      <c r="G361" s="495"/>
      <c r="H361" s="485"/>
      <c r="I361" s="488"/>
      <c r="J361" s="493"/>
      <c r="K361" s="506"/>
      <c r="L361" s="509"/>
      <c r="M361" s="506"/>
      <c r="N361" s="497"/>
      <c r="O361" s="502"/>
    </row>
    <row r="362" spans="1:15" ht="13.5" thickBot="1" x14ac:dyDescent="0.25">
      <c r="A362" s="9"/>
      <c r="B362" s="478"/>
      <c r="C362" s="481"/>
      <c r="D362" s="494"/>
      <c r="E362" s="496"/>
      <c r="F362" s="498"/>
      <c r="G362" s="496"/>
      <c r="H362" s="486"/>
      <c r="I362" s="489"/>
      <c r="J362" s="494"/>
      <c r="K362" s="507"/>
      <c r="L362" s="510"/>
      <c r="M362" s="507"/>
      <c r="N362" s="498"/>
      <c r="O362" s="503"/>
    </row>
    <row r="363" spans="1:15" ht="13.5" thickBot="1" x14ac:dyDescent="0.25">
      <c r="A363" s="9"/>
      <c r="B363" s="16" t="s">
        <v>32</v>
      </c>
      <c r="C363" s="8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1"/>
    </row>
    <row r="364" spans="1:15" ht="13.5" thickBot="1" x14ac:dyDescent="0.25">
      <c r="A364" s="81" t="s">
        <v>9</v>
      </c>
      <c r="B364" s="221" t="s">
        <v>8</v>
      </c>
      <c r="C364" s="221"/>
      <c r="D364" s="202"/>
      <c r="E364" s="202"/>
      <c r="F364" s="202"/>
      <c r="G364" s="202"/>
      <c r="H364" s="202"/>
      <c r="I364" s="202"/>
      <c r="J364" s="22"/>
      <c r="K364" s="22"/>
      <c r="L364" s="22"/>
      <c r="M364" s="22"/>
      <c r="N364" s="22"/>
      <c r="O364" s="203"/>
    </row>
    <row r="365" spans="1:15" ht="13.5" thickBot="1" x14ac:dyDescent="0.25">
      <c r="A365" s="325">
        <v>18</v>
      </c>
      <c r="B365" s="102" t="s">
        <v>102</v>
      </c>
      <c r="C365" s="101">
        <v>6</v>
      </c>
      <c r="D365" s="329">
        <v>3.5</v>
      </c>
      <c r="E365" s="173">
        <v>1.75</v>
      </c>
      <c r="F365" s="173">
        <v>1.75</v>
      </c>
      <c r="G365" s="173">
        <v>1.64</v>
      </c>
      <c r="H365" s="170" t="s">
        <v>65</v>
      </c>
      <c r="I365" s="175" t="s">
        <v>30</v>
      </c>
      <c r="J365" s="166">
        <f t="shared" ref="J365" si="89">K365+L365+M365+N365</f>
        <v>96</v>
      </c>
      <c r="K365" s="422"/>
      <c r="L365" s="423">
        <v>45</v>
      </c>
      <c r="M365" s="173">
        <v>3</v>
      </c>
      <c r="N365" s="173">
        <v>48</v>
      </c>
      <c r="O365" s="424">
        <v>45</v>
      </c>
    </row>
    <row r="366" spans="1:15" ht="13.5" thickBot="1" x14ac:dyDescent="0.25">
      <c r="A366" s="176"/>
      <c r="B366" s="177" t="s">
        <v>57</v>
      </c>
      <c r="C366" s="176"/>
      <c r="D366" s="228">
        <f>SUM(D365:D365)</f>
        <v>3.5</v>
      </c>
      <c r="E366" s="197">
        <f>SUM(E365:E365)</f>
        <v>1.75</v>
      </c>
      <c r="F366" s="197">
        <f>SUM(F365:F365)</f>
        <v>1.75</v>
      </c>
      <c r="G366" s="197">
        <f>SUM(G365:G365)</f>
        <v>1.64</v>
      </c>
      <c r="H366" s="197" t="s">
        <v>48</v>
      </c>
      <c r="I366" s="229" t="s">
        <v>48</v>
      </c>
      <c r="J366" s="230">
        <f t="shared" ref="J366:O366" si="90">SUM(J365:J365)</f>
        <v>96</v>
      </c>
      <c r="K366" s="197">
        <f t="shared" si="90"/>
        <v>0</v>
      </c>
      <c r="L366" s="197">
        <f t="shared" si="90"/>
        <v>45</v>
      </c>
      <c r="M366" s="197">
        <f t="shared" si="90"/>
        <v>3</v>
      </c>
      <c r="N366" s="197">
        <f t="shared" si="90"/>
        <v>48</v>
      </c>
      <c r="O366" s="229">
        <f t="shared" si="90"/>
        <v>45</v>
      </c>
    </row>
    <row r="367" spans="1:15" x14ac:dyDescent="0.2">
      <c r="A367" s="128" t="s">
        <v>10</v>
      </c>
      <c r="B367" s="129" t="s">
        <v>11</v>
      </c>
      <c r="C367" s="129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35"/>
    </row>
    <row r="368" spans="1:15" x14ac:dyDescent="0.2">
      <c r="A368" s="331" t="s">
        <v>156</v>
      </c>
      <c r="B368" s="330" t="s">
        <v>107</v>
      </c>
      <c r="C368" s="468">
        <v>6</v>
      </c>
      <c r="D368" s="462">
        <v>4</v>
      </c>
      <c r="E368" s="464">
        <v>2.6</v>
      </c>
      <c r="F368" s="464">
        <v>1.4</v>
      </c>
      <c r="G368" s="464">
        <v>1.2</v>
      </c>
      <c r="H368" s="464" t="s">
        <v>140</v>
      </c>
      <c r="I368" s="470" t="s">
        <v>30</v>
      </c>
      <c r="J368" s="472">
        <f>K368+L368+M368+N368</f>
        <v>100</v>
      </c>
      <c r="K368" s="462">
        <v>30</v>
      </c>
      <c r="L368" s="462">
        <v>30</v>
      </c>
      <c r="M368" s="464">
        <v>5</v>
      </c>
      <c r="N368" s="464">
        <v>35</v>
      </c>
      <c r="O368" s="466">
        <v>30</v>
      </c>
    </row>
    <row r="369" spans="1:15" ht="13.5" thickBot="1" x14ac:dyDescent="0.25">
      <c r="A369" s="332" t="s">
        <v>157</v>
      </c>
      <c r="B369" s="337" t="s">
        <v>115</v>
      </c>
      <c r="C369" s="469"/>
      <c r="D369" s="463"/>
      <c r="E369" s="465"/>
      <c r="F369" s="465"/>
      <c r="G369" s="465"/>
      <c r="H369" s="465"/>
      <c r="I369" s="471"/>
      <c r="J369" s="473"/>
      <c r="K369" s="463"/>
      <c r="L369" s="463"/>
      <c r="M369" s="465"/>
      <c r="N369" s="465"/>
      <c r="O369" s="467"/>
    </row>
    <row r="370" spans="1:15" ht="13.5" thickBot="1" x14ac:dyDescent="0.25">
      <c r="A370" s="239"/>
      <c r="B370" s="239" t="s">
        <v>57</v>
      </c>
      <c r="C370" s="239"/>
      <c r="D370" s="230">
        <f>SUM(D368:D369)</f>
        <v>4</v>
      </c>
      <c r="E370" s="230">
        <f>SUM(E368:E369)</f>
        <v>2.6</v>
      </c>
      <c r="F370" s="230">
        <f>SUM(F368:F369)</f>
        <v>1.4</v>
      </c>
      <c r="G370" s="230">
        <f>SUM(G368:G369)</f>
        <v>1.2</v>
      </c>
      <c r="H370" s="197" t="s">
        <v>48</v>
      </c>
      <c r="I370" s="229" t="s">
        <v>48</v>
      </c>
      <c r="J370" s="230">
        <f t="shared" ref="J370:O370" si="91">SUM(J368:J369)</f>
        <v>100</v>
      </c>
      <c r="K370" s="230">
        <f t="shared" si="91"/>
        <v>30</v>
      </c>
      <c r="L370" s="230">
        <f t="shared" si="91"/>
        <v>30</v>
      </c>
      <c r="M370" s="230">
        <f t="shared" si="91"/>
        <v>5</v>
      </c>
      <c r="N370" s="230">
        <f t="shared" si="91"/>
        <v>35</v>
      </c>
      <c r="O370" s="230">
        <f t="shared" si="91"/>
        <v>30</v>
      </c>
    </row>
    <row r="371" spans="1:15" ht="13.5" thickBot="1" x14ac:dyDescent="0.25">
      <c r="A371" s="81" t="s">
        <v>45</v>
      </c>
      <c r="B371" s="221" t="s">
        <v>12</v>
      </c>
      <c r="C371" s="129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35"/>
    </row>
    <row r="372" spans="1:15" x14ac:dyDescent="0.2">
      <c r="A372" s="226">
        <v>3</v>
      </c>
      <c r="B372" s="336" t="s">
        <v>101</v>
      </c>
      <c r="C372" s="340">
        <v>6</v>
      </c>
      <c r="D372" s="342">
        <v>2.5</v>
      </c>
      <c r="E372" s="146">
        <v>1.25</v>
      </c>
      <c r="F372" s="146">
        <v>1.25</v>
      </c>
      <c r="G372" s="146">
        <v>0</v>
      </c>
      <c r="H372" s="415" t="s">
        <v>65</v>
      </c>
      <c r="I372" s="145" t="s">
        <v>30</v>
      </c>
      <c r="J372" s="141">
        <f t="shared" ref="J372:J373" si="92">K372+L372+M372+N372</f>
        <v>66</v>
      </c>
      <c r="K372" s="227">
        <v>30</v>
      </c>
      <c r="L372" s="415"/>
      <c r="M372" s="146">
        <v>3</v>
      </c>
      <c r="N372" s="146">
        <v>33</v>
      </c>
      <c r="O372" s="148">
        <v>0</v>
      </c>
    </row>
    <row r="373" spans="1:15" ht="13.5" thickBot="1" x14ac:dyDescent="0.25">
      <c r="A373" s="226">
        <v>4</v>
      </c>
      <c r="B373" s="336" t="s">
        <v>119</v>
      </c>
      <c r="C373" s="340">
        <v>6</v>
      </c>
      <c r="D373" s="342">
        <v>4</v>
      </c>
      <c r="E373" s="146">
        <v>2</v>
      </c>
      <c r="F373" s="146">
        <v>2</v>
      </c>
      <c r="G373" s="146">
        <v>1.8</v>
      </c>
      <c r="H373" s="415" t="s">
        <v>65</v>
      </c>
      <c r="I373" s="145" t="s">
        <v>30</v>
      </c>
      <c r="J373" s="141">
        <f t="shared" si="92"/>
        <v>100</v>
      </c>
      <c r="K373" s="227"/>
      <c r="L373" s="415">
        <v>45</v>
      </c>
      <c r="M373" s="146">
        <v>5</v>
      </c>
      <c r="N373" s="146">
        <v>50</v>
      </c>
      <c r="O373" s="148">
        <v>45</v>
      </c>
    </row>
    <row r="374" spans="1:15" ht="13.5" thickBot="1" x14ac:dyDescent="0.25">
      <c r="A374" s="176"/>
      <c r="B374" s="177" t="s">
        <v>57</v>
      </c>
      <c r="C374" s="239"/>
      <c r="D374" s="208">
        <f>SUM(D372:D373)</f>
        <v>6.5</v>
      </c>
      <c r="E374" s="208">
        <f>SUM(E372:E373)</f>
        <v>3.25</v>
      </c>
      <c r="F374" s="239">
        <f>SUM(F372:F373)</f>
        <v>3.25</v>
      </c>
      <c r="G374" s="239">
        <f>SUM(G372:G373)</f>
        <v>1.8</v>
      </c>
      <c r="H374" s="197" t="s">
        <v>48</v>
      </c>
      <c r="I374" s="229" t="s">
        <v>48</v>
      </c>
      <c r="J374" s="230">
        <f t="shared" ref="J374:O374" si="93">SUM(J372:J373)</f>
        <v>166</v>
      </c>
      <c r="K374" s="230">
        <f t="shared" si="93"/>
        <v>30</v>
      </c>
      <c r="L374" s="230">
        <f t="shared" si="93"/>
        <v>45</v>
      </c>
      <c r="M374" s="230">
        <f t="shared" si="93"/>
        <v>8</v>
      </c>
      <c r="N374" s="230">
        <f t="shared" si="93"/>
        <v>83</v>
      </c>
      <c r="O374" s="230">
        <f t="shared" si="93"/>
        <v>45</v>
      </c>
    </row>
    <row r="375" spans="1:15" ht="13.5" thickBot="1" x14ac:dyDescent="0.25">
      <c r="A375" s="250" t="s">
        <v>46</v>
      </c>
      <c r="B375" s="251" t="s">
        <v>127</v>
      </c>
      <c r="C375" s="252">
        <v>6</v>
      </c>
      <c r="D375" s="260">
        <v>6</v>
      </c>
      <c r="E375" s="253">
        <v>2.5</v>
      </c>
      <c r="F375" s="254">
        <v>3.5</v>
      </c>
      <c r="G375" s="254">
        <v>6</v>
      </c>
      <c r="H375" s="255" t="s">
        <v>48</v>
      </c>
      <c r="I375" s="254" t="s">
        <v>30</v>
      </c>
      <c r="J375" s="256">
        <f>M375+N375</f>
        <v>160</v>
      </c>
      <c r="K375" s="254"/>
      <c r="L375" s="254"/>
      <c r="M375" s="257">
        <v>63</v>
      </c>
      <c r="N375" s="257">
        <v>97</v>
      </c>
      <c r="O375" s="258">
        <v>160</v>
      </c>
    </row>
    <row r="376" spans="1:15" ht="13.5" thickBot="1" x14ac:dyDescent="0.25">
      <c r="A376" s="250" t="s">
        <v>124</v>
      </c>
      <c r="B376" s="251" t="s">
        <v>125</v>
      </c>
      <c r="C376" s="252">
        <v>6</v>
      </c>
      <c r="D376" s="260">
        <v>10</v>
      </c>
      <c r="E376" s="254">
        <v>5</v>
      </c>
      <c r="F376" s="254">
        <v>5</v>
      </c>
      <c r="G376" s="254">
        <v>2</v>
      </c>
      <c r="H376" s="255" t="s">
        <v>48</v>
      </c>
      <c r="I376" s="254" t="s">
        <v>30</v>
      </c>
      <c r="J376" s="256">
        <f>M376+N376</f>
        <v>250</v>
      </c>
      <c r="K376" s="254"/>
      <c r="L376" s="254"/>
      <c r="M376" s="257">
        <v>125</v>
      </c>
      <c r="N376" s="257">
        <v>125</v>
      </c>
      <c r="O376" s="258">
        <v>50</v>
      </c>
    </row>
    <row r="377" spans="1:15" ht="13.5" thickBot="1" x14ac:dyDescent="0.25"/>
    <row r="378" spans="1:15" ht="13.5" thickBot="1" x14ac:dyDescent="0.25">
      <c r="A378" s="460" t="s">
        <v>146</v>
      </c>
      <c r="B378" s="461"/>
      <c r="C378" s="261" t="s">
        <v>48</v>
      </c>
      <c r="D378" s="378">
        <f>D365+D368+D372+D373+D375+D376</f>
        <v>30</v>
      </c>
      <c r="E378" s="378">
        <f>E365+E368+E372+E373+E375+E376</f>
        <v>15.1</v>
      </c>
      <c r="F378" s="378">
        <f>F365+F368+F372+F373+F375+F376</f>
        <v>14.9</v>
      </c>
      <c r="G378" s="378">
        <f>G365+G368+G372+G373+G375+G376</f>
        <v>12.64</v>
      </c>
      <c r="H378" s="360" t="s">
        <v>48</v>
      </c>
      <c r="I378" s="361" t="s">
        <v>48</v>
      </c>
      <c r="J378" s="378">
        <f t="shared" ref="J378:O378" si="94">J365+J368+J372+J373+J375+J376</f>
        <v>772</v>
      </c>
      <c r="K378" s="378">
        <f t="shared" si="94"/>
        <v>60</v>
      </c>
      <c r="L378" s="378">
        <f t="shared" si="94"/>
        <v>120</v>
      </c>
      <c r="M378" s="378">
        <f t="shared" si="94"/>
        <v>204</v>
      </c>
      <c r="N378" s="378">
        <f t="shared" si="94"/>
        <v>388</v>
      </c>
      <c r="O378" s="379">
        <f t="shared" si="94"/>
        <v>330</v>
      </c>
    </row>
  </sheetData>
  <mergeCells count="273">
    <mergeCell ref="K73:K74"/>
    <mergeCell ref="L73:L74"/>
    <mergeCell ref="N73:N74"/>
    <mergeCell ref="M73:M74"/>
    <mergeCell ref="O73:O74"/>
    <mergeCell ref="P73:P74"/>
    <mergeCell ref="A2:O2"/>
    <mergeCell ref="A3:O3"/>
    <mergeCell ref="B12:B18"/>
    <mergeCell ref="C12:C18"/>
    <mergeCell ref="D12:F12"/>
    <mergeCell ref="H12:H18"/>
    <mergeCell ref="I12:I18"/>
    <mergeCell ref="J12:O12"/>
    <mergeCell ref="D13:D18"/>
    <mergeCell ref="E13:E18"/>
    <mergeCell ref="F13:F18"/>
    <mergeCell ref="G13:G18"/>
    <mergeCell ref="J13:M13"/>
    <mergeCell ref="N13:N18"/>
    <mergeCell ref="O13:O18"/>
    <mergeCell ref="J14:J18"/>
    <mergeCell ref="K14:K18"/>
    <mergeCell ref="L14:L18"/>
    <mergeCell ref="M14:M18"/>
    <mergeCell ref="K68:K69"/>
    <mergeCell ref="L68:L69"/>
    <mergeCell ref="M68:M69"/>
    <mergeCell ref="N68:N69"/>
    <mergeCell ref="O68:O69"/>
    <mergeCell ref="P68:P69"/>
    <mergeCell ref="C68:C69"/>
    <mergeCell ref="D68:D69"/>
    <mergeCell ref="E68:E69"/>
    <mergeCell ref="F68:F69"/>
    <mergeCell ref="G68:G69"/>
    <mergeCell ref="H68:H69"/>
    <mergeCell ref="I68:I69"/>
    <mergeCell ref="J68:J69"/>
    <mergeCell ref="O70:O71"/>
    <mergeCell ref="P70:P71"/>
    <mergeCell ref="A89:B89"/>
    <mergeCell ref="A90:B90"/>
    <mergeCell ref="A91:B91"/>
    <mergeCell ref="A92:B92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C73:C74"/>
    <mergeCell ref="D73:D74"/>
    <mergeCell ref="E73:E74"/>
    <mergeCell ref="F73:F74"/>
    <mergeCell ref="G73:G74"/>
    <mergeCell ref="H73:H74"/>
    <mergeCell ref="J73:J74"/>
    <mergeCell ref="A100:B100"/>
    <mergeCell ref="B106:E106"/>
    <mergeCell ref="B107:B113"/>
    <mergeCell ref="C107:C113"/>
    <mergeCell ref="D107:F107"/>
    <mergeCell ref="A93:B93"/>
    <mergeCell ref="A94:B94"/>
    <mergeCell ref="A96:B96"/>
    <mergeCell ref="A97:B97"/>
    <mergeCell ref="A98:B98"/>
    <mergeCell ref="J109:J113"/>
    <mergeCell ref="I73:I74"/>
    <mergeCell ref="K109:K113"/>
    <mergeCell ref="L109:L113"/>
    <mergeCell ref="M109:M113"/>
    <mergeCell ref="A114:B114"/>
    <mergeCell ref="A115:B115"/>
    <mergeCell ref="H107:H113"/>
    <mergeCell ref="I107:I113"/>
    <mergeCell ref="J107:O107"/>
    <mergeCell ref="D108:D113"/>
    <mergeCell ref="E108:E113"/>
    <mergeCell ref="F108:F113"/>
    <mergeCell ref="G108:G113"/>
    <mergeCell ref="J108:M108"/>
    <mergeCell ref="N108:N113"/>
    <mergeCell ref="O108:O113"/>
    <mergeCell ref="D147:D148"/>
    <mergeCell ref="E147:E148"/>
    <mergeCell ref="F147:F148"/>
    <mergeCell ref="G147:G148"/>
    <mergeCell ref="J147:L147"/>
    <mergeCell ref="J148:L148"/>
    <mergeCell ref="D140:E140"/>
    <mergeCell ref="F140:G140"/>
    <mergeCell ref="I143:L143"/>
    <mergeCell ref="D144:D145"/>
    <mergeCell ref="E144:E145"/>
    <mergeCell ref="F144:F145"/>
    <mergeCell ref="G144:G145"/>
    <mergeCell ref="J151:L151"/>
    <mergeCell ref="J152:L152"/>
    <mergeCell ref="I153:L153"/>
    <mergeCell ref="B155:G157"/>
    <mergeCell ref="D149:D150"/>
    <mergeCell ref="E149:E150"/>
    <mergeCell ref="F149:F150"/>
    <mergeCell ref="G149:G150"/>
    <mergeCell ref="J149:L149"/>
    <mergeCell ref="J150:L150"/>
    <mergeCell ref="A198:B198"/>
    <mergeCell ref="A160:O160"/>
    <mergeCell ref="A161:O161"/>
    <mergeCell ref="B169:B175"/>
    <mergeCell ref="C169:C175"/>
    <mergeCell ref="D169:F169"/>
    <mergeCell ref="H169:H175"/>
    <mergeCell ref="I169:I175"/>
    <mergeCell ref="J169:O169"/>
    <mergeCell ref="D170:D175"/>
    <mergeCell ref="E170:E175"/>
    <mergeCell ref="F170:F175"/>
    <mergeCell ref="G170:G175"/>
    <mergeCell ref="J170:M170"/>
    <mergeCell ref="N170:N175"/>
    <mergeCell ref="O170:O175"/>
    <mergeCell ref="J171:J175"/>
    <mergeCell ref="K171:K175"/>
    <mergeCell ref="L171:L175"/>
    <mergeCell ref="M171:M175"/>
    <mergeCell ref="A234:B234"/>
    <mergeCell ref="A201:O201"/>
    <mergeCell ref="A202:O202"/>
    <mergeCell ref="B211:B217"/>
    <mergeCell ref="C211:C217"/>
    <mergeCell ref="D211:F211"/>
    <mergeCell ref="H211:H217"/>
    <mergeCell ref="I211:I217"/>
    <mergeCell ref="J211:O211"/>
    <mergeCell ref="D212:D217"/>
    <mergeCell ref="E212:E217"/>
    <mergeCell ref="F212:F217"/>
    <mergeCell ref="G212:G217"/>
    <mergeCell ref="J212:M212"/>
    <mergeCell ref="N212:N217"/>
    <mergeCell ref="O212:O217"/>
    <mergeCell ref="J213:J217"/>
    <mergeCell ref="K213:K217"/>
    <mergeCell ref="L213:L217"/>
    <mergeCell ref="M213:M217"/>
    <mergeCell ref="A269:B269"/>
    <mergeCell ref="A238:O238"/>
    <mergeCell ref="A239:O239"/>
    <mergeCell ref="B248:B254"/>
    <mergeCell ref="C248:C254"/>
    <mergeCell ref="D248:F248"/>
    <mergeCell ref="H248:H254"/>
    <mergeCell ref="I248:I254"/>
    <mergeCell ref="J248:O248"/>
    <mergeCell ref="D249:D254"/>
    <mergeCell ref="E249:E254"/>
    <mergeCell ref="F249:F254"/>
    <mergeCell ref="G249:G254"/>
    <mergeCell ref="J249:M249"/>
    <mergeCell ref="N249:N254"/>
    <mergeCell ref="O249:O254"/>
    <mergeCell ref="J250:J254"/>
    <mergeCell ref="K250:K254"/>
    <mergeCell ref="L250:L254"/>
    <mergeCell ref="M250:M254"/>
    <mergeCell ref="A273:O273"/>
    <mergeCell ref="A274:O274"/>
    <mergeCell ref="B283:B289"/>
    <mergeCell ref="C283:C289"/>
    <mergeCell ref="D283:F283"/>
    <mergeCell ref="H283:H289"/>
    <mergeCell ref="I283:I289"/>
    <mergeCell ref="J283:O283"/>
    <mergeCell ref="D284:D289"/>
    <mergeCell ref="E284:E289"/>
    <mergeCell ref="F284:F289"/>
    <mergeCell ref="G284:G289"/>
    <mergeCell ref="J284:M284"/>
    <mergeCell ref="N284:N289"/>
    <mergeCell ref="O284:O289"/>
    <mergeCell ref="J285:J289"/>
    <mergeCell ref="K285:K289"/>
    <mergeCell ref="L285:L289"/>
    <mergeCell ref="M285:M289"/>
    <mergeCell ref="A306:B306"/>
    <mergeCell ref="L302:L303"/>
    <mergeCell ref="M302:M303"/>
    <mergeCell ref="N302:N303"/>
    <mergeCell ref="O302:O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K333:K334"/>
    <mergeCell ref="L333:L334"/>
    <mergeCell ref="M333:M334"/>
    <mergeCell ref="N333:N334"/>
    <mergeCell ref="O333:O334"/>
    <mergeCell ref="A310:O310"/>
    <mergeCell ref="A311:O311"/>
    <mergeCell ref="B320:B326"/>
    <mergeCell ref="C320:C326"/>
    <mergeCell ref="D320:F320"/>
    <mergeCell ref="H320:H326"/>
    <mergeCell ref="I320:I326"/>
    <mergeCell ref="J320:O320"/>
    <mergeCell ref="D321:D326"/>
    <mergeCell ref="E321:E326"/>
    <mergeCell ref="F321:F326"/>
    <mergeCell ref="G321:G326"/>
    <mergeCell ref="J321:M321"/>
    <mergeCell ref="N321:N326"/>
    <mergeCell ref="O321:O326"/>
    <mergeCell ref="J322:J326"/>
    <mergeCell ref="K322:K326"/>
    <mergeCell ref="L322:L326"/>
    <mergeCell ref="M322:M326"/>
    <mergeCell ref="A342:B342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A346:O346"/>
    <mergeCell ref="A347:O347"/>
    <mergeCell ref="B356:B362"/>
    <mergeCell ref="C356:C362"/>
    <mergeCell ref="D356:F356"/>
    <mergeCell ref="H356:H362"/>
    <mergeCell ref="I356:I362"/>
    <mergeCell ref="J356:O356"/>
    <mergeCell ref="D357:D362"/>
    <mergeCell ref="E357:E362"/>
    <mergeCell ref="F357:F362"/>
    <mergeCell ref="G357:G362"/>
    <mergeCell ref="J357:M357"/>
    <mergeCell ref="N357:N362"/>
    <mergeCell ref="O357:O362"/>
    <mergeCell ref="J358:J362"/>
    <mergeCell ref="K358:K362"/>
    <mergeCell ref="L358:L362"/>
    <mergeCell ref="M358:M362"/>
    <mergeCell ref="A378:B378"/>
    <mergeCell ref="L368:L369"/>
    <mergeCell ref="M368:M369"/>
    <mergeCell ref="N368:N369"/>
    <mergeCell ref="O368:O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</mergeCells>
  <pageMargins left="0.70866141732283472" right="0.70866141732283472" top="0.74803149606299213" bottom="0.23622047244094491" header="0.31496062992125984" footer="0.31496062992125984"/>
  <pageSetup paperSize="9" orientation="landscape" r:id="rId1"/>
  <headerFooter>
    <oddHeader>&amp;CZałącznik Nr 6 do uchwały Nr 50 Rady WMiI  dnia 12 marca 2013 roku</oddHeader>
  </headerFooter>
  <rowBreaks count="8" manualBreakCount="8">
    <brk id="105" max="16383" man="1"/>
    <brk id="139" max="16383" man="1"/>
    <brk id="158" max="16383" man="1"/>
    <brk id="198" max="16383" man="1"/>
    <brk id="236" max="16383" man="1"/>
    <brk id="271" max="16383" man="1"/>
    <brk id="309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0"/>
  <sheetViews>
    <sheetView zoomScale="130" zoomScaleNormal="130" workbookViewId="0">
      <selection activeCell="H301" sqref="H301"/>
    </sheetView>
  </sheetViews>
  <sheetFormatPr defaultColWidth="0" defaultRowHeight="12.75" x14ac:dyDescent="0.2"/>
  <cols>
    <col min="1" max="1" width="3.7109375" customWidth="1"/>
    <col min="2" max="2" width="38.5703125" customWidth="1"/>
    <col min="3" max="15" width="6.7109375" customWidth="1"/>
    <col min="16" max="16" width="7" style="393" customWidth="1"/>
    <col min="17" max="17" width="7" customWidth="1"/>
    <col min="18" max="18" width="9.140625" customWidth="1"/>
  </cols>
  <sheetData>
    <row r="2" spans="1:17" ht="15.75" x14ac:dyDescent="0.25">
      <c r="A2" s="474" t="s">
        <v>98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394"/>
      <c r="Q2" s="118"/>
    </row>
    <row r="3" spans="1:17" ht="15.75" x14ac:dyDescent="0.25">
      <c r="A3" s="474" t="s">
        <v>159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395"/>
      <c r="Q3" s="117"/>
    </row>
    <row r="4" spans="1:17" ht="15.75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395"/>
      <c r="Q4" s="117"/>
    </row>
    <row r="5" spans="1:17" x14ac:dyDescent="0.2">
      <c r="A5" s="1"/>
      <c r="B5" s="89" t="s">
        <v>128</v>
      </c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96"/>
      <c r="Q5" s="1"/>
    </row>
    <row r="6" spans="1:17" x14ac:dyDescent="0.2">
      <c r="B6" s="88" t="s">
        <v>129</v>
      </c>
    </row>
    <row r="7" spans="1:17" x14ac:dyDescent="0.2">
      <c r="B7" s="88" t="s">
        <v>130</v>
      </c>
    </row>
    <row r="8" spans="1:17" x14ac:dyDescent="0.2">
      <c r="B8" s="88" t="s">
        <v>131</v>
      </c>
    </row>
    <row r="9" spans="1:17" x14ac:dyDescent="0.2">
      <c r="B9" s="88" t="s">
        <v>160</v>
      </c>
    </row>
    <row r="11" spans="1:17" ht="13.5" thickBot="1" x14ac:dyDescent="0.25">
      <c r="B11" s="2" t="s">
        <v>161</v>
      </c>
      <c r="G11" s="10"/>
    </row>
    <row r="12" spans="1:17" ht="13.5" thickBot="1" x14ac:dyDescent="0.25">
      <c r="A12" s="90" t="s">
        <v>0</v>
      </c>
      <c r="B12" s="476" t="s">
        <v>132</v>
      </c>
      <c r="C12" s="479" t="s">
        <v>33</v>
      </c>
      <c r="D12" s="482" t="s">
        <v>34</v>
      </c>
      <c r="E12" s="483"/>
      <c r="F12" s="483"/>
      <c r="G12" s="36"/>
      <c r="H12" s="484" t="s">
        <v>133</v>
      </c>
      <c r="I12" s="487" t="s">
        <v>134</v>
      </c>
      <c r="J12" s="490" t="s">
        <v>36</v>
      </c>
      <c r="K12" s="491"/>
      <c r="L12" s="491"/>
      <c r="M12" s="491"/>
      <c r="N12" s="491"/>
      <c r="O12" s="492"/>
      <c r="P12" s="397"/>
      <c r="Q12" s="126"/>
    </row>
    <row r="13" spans="1:17" x14ac:dyDescent="0.2">
      <c r="A13" s="86"/>
      <c r="B13" s="477"/>
      <c r="C13" s="480"/>
      <c r="D13" s="493" t="s">
        <v>1</v>
      </c>
      <c r="E13" s="495" t="s">
        <v>135</v>
      </c>
      <c r="F13" s="497" t="s">
        <v>136</v>
      </c>
      <c r="G13" s="495" t="s">
        <v>137</v>
      </c>
      <c r="H13" s="485"/>
      <c r="I13" s="488"/>
      <c r="J13" s="499" t="s">
        <v>37</v>
      </c>
      <c r="K13" s="500"/>
      <c r="L13" s="500"/>
      <c r="M13" s="501"/>
      <c r="N13" s="497" t="s">
        <v>136</v>
      </c>
      <c r="O13" s="502" t="s">
        <v>138</v>
      </c>
      <c r="P13" s="397"/>
      <c r="Q13" s="123"/>
    </row>
    <row r="14" spans="1:17" x14ac:dyDescent="0.2">
      <c r="A14" s="5"/>
      <c r="B14" s="477"/>
      <c r="C14" s="480"/>
      <c r="D14" s="493"/>
      <c r="E14" s="495"/>
      <c r="F14" s="497"/>
      <c r="G14" s="495"/>
      <c r="H14" s="485"/>
      <c r="I14" s="488"/>
      <c r="J14" s="504" t="s">
        <v>1</v>
      </c>
      <c r="K14" s="505" t="s">
        <v>13</v>
      </c>
      <c r="L14" s="508" t="s">
        <v>54</v>
      </c>
      <c r="M14" s="505" t="s">
        <v>35</v>
      </c>
      <c r="N14" s="497"/>
      <c r="O14" s="502"/>
      <c r="P14" s="398"/>
      <c r="Q14" s="91"/>
    </row>
    <row r="15" spans="1:17" x14ac:dyDescent="0.2">
      <c r="A15" s="31"/>
      <c r="B15" s="477"/>
      <c r="C15" s="480"/>
      <c r="D15" s="493"/>
      <c r="E15" s="495"/>
      <c r="F15" s="497"/>
      <c r="G15" s="495"/>
      <c r="H15" s="485"/>
      <c r="I15" s="488"/>
      <c r="J15" s="493"/>
      <c r="K15" s="506"/>
      <c r="L15" s="509"/>
      <c r="M15" s="506"/>
      <c r="N15" s="497"/>
      <c r="O15" s="502"/>
      <c r="P15" s="399"/>
      <c r="Q15" s="8"/>
    </row>
    <row r="16" spans="1:17" x14ac:dyDescent="0.2">
      <c r="A16" s="31"/>
      <c r="B16" s="477"/>
      <c r="C16" s="480"/>
      <c r="D16" s="493"/>
      <c r="E16" s="495"/>
      <c r="F16" s="497"/>
      <c r="G16" s="495"/>
      <c r="H16" s="485"/>
      <c r="I16" s="488"/>
      <c r="J16" s="493"/>
      <c r="K16" s="506"/>
      <c r="L16" s="509"/>
      <c r="M16" s="506"/>
      <c r="N16" s="497"/>
      <c r="O16" s="502"/>
      <c r="P16" s="400"/>
      <c r="Q16" s="7"/>
    </row>
    <row r="17" spans="1:17" x14ac:dyDescent="0.2">
      <c r="A17" s="31"/>
      <c r="B17" s="477"/>
      <c r="C17" s="480"/>
      <c r="D17" s="493"/>
      <c r="E17" s="495"/>
      <c r="F17" s="497"/>
      <c r="G17" s="495"/>
      <c r="H17" s="485"/>
      <c r="I17" s="488"/>
      <c r="J17" s="493"/>
      <c r="K17" s="506"/>
      <c r="L17" s="509"/>
      <c r="M17" s="506"/>
      <c r="N17" s="497"/>
      <c r="O17" s="502"/>
      <c r="P17" s="400"/>
      <c r="Q17" s="7"/>
    </row>
    <row r="18" spans="1:17" ht="13.5" thickBot="1" x14ac:dyDescent="0.25">
      <c r="A18" s="9"/>
      <c r="B18" s="478"/>
      <c r="C18" s="481"/>
      <c r="D18" s="494"/>
      <c r="E18" s="496"/>
      <c r="F18" s="498"/>
      <c r="G18" s="496"/>
      <c r="H18" s="486"/>
      <c r="I18" s="489"/>
      <c r="J18" s="494"/>
      <c r="K18" s="507"/>
      <c r="L18" s="510"/>
      <c r="M18" s="507"/>
      <c r="N18" s="498"/>
      <c r="O18" s="503"/>
      <c r="P18" s="400"/>
      <c r="Q18" s="7"/>
    </row>
    <row r="19" spans="1:17" ht="13.5" thickBot="1" x14ac:dyDescent="0.25">
      <c r="A19" s="9"/>
      <c r="B19" s="16" t="s">
        <v>32</v>
      </c>
      <c r="C19" s="8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400"/>
      <c r="Q19" s="7"/>
    </row>
    <row r="20" spans="1:17" ht="13.5" thickBot="1" x14ac:dyDescent="0.25">
      <c r="A20" s="128" t="s">
        <v>6</v>
      </c>
      <c r="B20" s="129" t="s">
        <v>4</v>
      </c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400"/>
      <c r="Q20" s="7"/>
    </row>
    <row r="21" spans="1:17" x14ac:dyDescent="0.2">
      <c r="A21" s="306">
        <v>1</v>
      </c>
      <c r="B21" s="307" t="s">
        <v>64</v>
      </c>
      <c r="C21" s="308">
        <v>1</v>
      </c>
      <c r="D21" s="309">
        <v>2</v>
      </c>
      <c r="E21" s="310">
        <v>1</v>
      </c>
      <c r="F21" s="310">
        <f>D21-E21</f>
        <v>1</v>
      </c>
      <c r="G21" s="311">
        <v>2</v>
      </c>
      <c r="H21" s="236" t="s">
        <v>65</v>
      </c>
      <c r="I21" s="312" t="s">
        <v>139</v>
      </c>
      <c r="J21" s="309">
        <f>K21+L21+M21+N21</f>
        <v>60</v>
      </c>
      <c r="K21" s="236"/>
      <c r="L21" s="236">
        <v>30</v>
      </c>
      <c r="M21" s="236">
        <v>0</v>
      </c>
      <c r="N21" s="313">
        <v>30</v>
      </c>
      <c r="O21" s="237">
        <v>30</v>
      </c>
      <c r="P21" s="400">
        <f>J21/D21</f>
        <v>30</v>
      </c>
    </row>
    <row r="22" spans="1:17" x14ac:dyDescent="0.2">
      <c r="A22" s="150">
        <v>2</v>
      </c>
      <c r="B22" s="314" t="s">
        <v>64</v>
      </c>
      <c r="C22" s="315">
        <v>2</v>
      </c>
      <c r="D22" s="316">
        <v>2</v>
      </c>
      <c r="E22" s="317">
        <v>1</v>
      </c>
      <c r="F22" s="318">
        <v>1</v>
      </c>
      <c r="G22" s="318">
        <v>2</v>
      </c>
      <c r="H22" s="319" t="s">
        <v>65</v>
      </c>
      <c r="I22" s="320" t="s">
        <v>139</v>
      </c>
      <c r="J22" s="158">
        <f t="shared" ref="J22:J30" si="0">K22+L22+M22+N22</f>
        <v>60</v>
      </c>
      <c r="K22" s="321"/>
      <c r="L22" s="321">
        <v>30</v>
      </c>
      <c r="M22" s="322">
        <v>0</v>
      </c>
      <c r="N22" s="322">
        <v>30</v>
      </c>
      <c r="O22" s="323">
        <v>30</v>
      </c>
      <c r="P22" s="400">
        <f t="shared" ref="P22:P31" si="1">J22/D22</f>
        <v>30</v>
      </c>
      <c r="Q22" s="7"/>
    </row>
    <row r="23" spans="1:17" x14ac:dyDescent="0.2">
      <c r="A23" s="150">
        <v>3</v>
      </c>
      <c r="B23" s="324" t="s">
        <v>64</v>
      </c>
      <c r="C23" s="315">
        <v>3</v>
      </c>
      <c r="D23" s="316">
        <v>2</v>
      </c>
      <c r="E23" s="317">
        <v>1</v>
      </c>
      <c r="F23" s="318">
        <v>1</v>
      </c>
      <c r="G23" s="318">
        <v>2</v>
      </c>
      <c r="H23" s="319" t="s">
        <v>65</v>
      </c>
      <c r="I23" s="320" t="s">
        <v>139</v>
      </c>
      <c r="J23" s="158">
        <f t="shared" si="0"/>
        <v>60</v>
      </c>
      <c r="K23" s="321"/>
      <c r="L23" s="321">
        <v>30</v>
      </c>
      <c r="M23" s="322">
        <v>0</v>
      </c>
      <c r="N23" s="322">
        <v>30</v>
      </c>
      <c r="O23" s="323">
        <v>30</v>
      </c>
      <c r="P23" s="400">
        <f t="shared" si="1"/>
        <v>30</v>
      </c>
      <c r="Q23" s="7"/>
    </row>
    <row r="24" spans="1:17" x14ac:dyDescent="0.2">
      <c r="A24" s="150">
        <v>4</v>
      </c>
      <c r="B24" s="324" t="s">
        <v>64</v>
      </c>
      <c r="C24" s="315">
        <v>4</v>
      </c>
      <c r="D24" s="316">
        <v>2</v>
      </c>
      <c r="E24" s="317">
        <v>1</v>
      </c>
      <c r="F24" s="318">
        <v>1</v>
      </c>
      <c r="G24" s="318">
        <v>2</v>
      </c>
      <c r="H24" s="319" t="s">
        <v>140</v>
      </c>
      <c r="I24" s="320" t="s">
        <v>139</v>
      </c>
      <c r="J24" s="158">
        <f t="shared" si="0"/>
        <v>60</v>
      </c>
      <c r="K24" s="321"/>
      <c r="L24" s="321">
        <v>30</v>
      </c>
      <c r="M24" s="322">
        <v>0</v>
      </c>
      <c r="N24" s="322">
        <v>30</v>
      </c>
      <c r="O24" s="323">
        <v>30</v>
      </c>
      <c r="P24" s="400">
        <f t="shared" si="1"/>
        <v>30</v>
      </c>
      <c r="Q24" s="7"/>
    </row>
    <row r="25" spans="1:17" x14ac:dyDescent="0.2">
      <c r="A25" s="135">
        <v>5</v>
      </c>
      <c r="B25" s="139" t="s">
        <v>2</v>
      </c>
      <c r="C25" s="140">
        <v>1</v>
      </c>
      <c r="D25" s="141">
        <v>1</v>
      </c>
      <c r="E25" s="142">
        <v>1</v>
      </c>
      <c r="F25" s="143">
        <v>0</v>
      </c>
      <c r="G25" s="143">
        <v>1</v>
      </c>
      <c r="H25" s="144" t="s">
        <v>65</v>
      </c>
      <c r="I25" s="145" t="s">
        <v>139</v>
      </c>
      <c r="J25" s="137">
        <f t="shared" si="0"/>
        <v>30</v>
      </c>
      <c r="K25" s="146"/>
      <c r="L25" s="146">
        <v>30</v>
      </c>
      <c r="M25" s="147">
        <v>0</v>
      </c>
      <c r="N25" s="147">
        <v>0</v>
      </c>
      <c r="O25" s="148">
        <v>30</v>
      </c>
      <c r="P25" s="400">
        <f t="shared" si="1"/>
        <v>30</v>
      </c>
      <c r="Q25" s="7"/>
    </row>
    <row r="26" spans="1:17" x14ac:dyDescent="0.2">
      <c r="A26" s="135">
        <v>6</v>
      </c>
      <c r="B26" s="149" t="s">
        <v>2</v>
      </c>
      <c r="C26" s="140">
        <v>2</v>
      </c>
      <c r="D26" s="141">
        <v>1</v>
      </c>
      <c r="E26" s="142">
        <v>1</v>
      </c>
      <c r="F26" s="143">
        <v>0</v>
      </c>
      <c r="G26" s="143">
        <v>1</v>
      </c>
      <c r="H26" s="144" t="s">
        <v>65</v>
      </c>
      <c r="I26" s="145" t="s">
        <v>139</v>
      </c>
      <c r="J26" s="137">
        <f t="shared" si="0"/>
        <v>30</v>
      </c>
      <c r="K26" s="146"/>
      <c r="L26" s="146">
        <v>30</v>
      </c>
      <c r="M26" s="147">
        <v>0</v>
      </c>
      <c r="N26" s="147">
        <v>0</v>
      </c>
      <c r="O26" s="148">
        <v>30</v>
      </c>
      <c r="P26" s="400">
        <f t="shared" si="1"/>
        <v>30</v>
      </c>
      <c r="Q26" s="7"/>
    </row>
    <row r="27" spans="1:17" x14ac:dyDescent="0.2">
      <c r="A27" s="150">
        <v>9</v>
      </c>
      <c r="B27" s="151" t="s">
        <v>25</v>
      </c>
      <c r="C27" s="152">
        <v>1</v>
      </c>
      <c r="D27" s="153">
        <v>0.25</v>
      </c>
      <c r="E27" s="154">
        <v>0.25</v>
      </c>
      <c r="F27" s="155">
        <v>0</v>
      </c>
      <c r="G27" s="155">
        <v>0</v>
      </c>
      <c r="H27" s="156" t="s">
        <v>142</v>
      </c>
      <c r="I27" s="157" t="s">
        <v>23</v>
      </c>
      <c r="J27" s="158">
        <f t="shared" si="0"/>
        <v>7</v>
      </c>
      <c r="K27" s="159"/>
      <c r="L27" s="159">
        <v>2</v>
      </c>
      <c r="M27" s="157">
        <v>2</v>
      </c>
      <c r="N27" s="157">
        <v>3</v>
      </c>
      <c r="O27" s="160">
        <v>0</v>
      </c>
      <c r="P27" s="400">
        <f t="shared" si="1"/>
        <v>28</v>
      </c>
      <c r="Q27" s="7"/>
    </row>
    <row r="28" spans="1:17" x14ac:dyDescent="0.2">
      <c r="A28" s="150">
        <v>10</v>
      </c>
      <c r="B28" s="151" t="s">
        <v>56</v>
      </c>
      <c r="C28" s="152">
        <v>1</v>
      </c>
      <c r="D28" s="153">
        <v>0.25</v>
      </c>
      <c r="E28" s="154">
        <v>0.25</v>
      </c>
      <c r="F28" s="155">
        <v>0</v>
      </c>
      <c r="G28" s="155">
        <v>0</v>
      </c>
      <c r="H28" s="156" t="s">
        <v>142</v>
      </c>
      <c r="I28" s="157" t="s">
        <v>23</v>
      </c>
      <c r="J28" s="158">
        <f t="shared" si="0"/>
        <v>7</v>
      </c>
      <c r="K28" s="159"/>
      <c r="L28" s="159">
        <v>2</v>
      </c>
      <c r="M28" s="157">
        <v>2</v>
      </c>
      <c r="N28" s="157">
        <v>3</v>
      </c>
      <c r="O28" s="160">
        <v>0</v>
      </c>
      <c r="P28" s="400">
        <f t="shared" si="1"/>
        <v>28</v>
      </c>
      <c r="Q28" s="7"/>
    </row>
    <row r="29" spans="1:17" x14ac:dyDescent="0.2">
      <c r="A29" s="150">
        <v>11</v>
      </c>
      <c r="B29" s="161" t="s">
        <v>26</v>
      </c>
      <c r="C29" s="152">
        <v>1</v>
      </c>
      <c r="D29" s="153">
        <v>0.5</v>
      </c>
      <c r="E29" s="154">
        <v>0.25</v>
      </c>
      <c r="F29" s="162">
        <v>0.25</v>
      </c>
      <c r="G29" s="155">
        <v>0</v>
      </c>
      <c r="H29" s="156" t="s">
        <v>142</v>
      </c>
      <c r="I29" s="157" t="s">
        <v>23</v>
      </c>
      <c r="J29" s="158">
        <f t="shared" si="0"/>
        <v>12</v>
      </c>
      <c r="K29" s="159"/>
      <c r="L29" s="159">
        <v>4</v>
      </c>
      <c r="M29" s="157">
        <v>2</v>
      </c>
      <c r="N29" s="157">
        <v>6</v>
      </c>
      <c r="O29" s="160">
        <v>0</v>
      </c>
      <c r="P29" s="400">
        <f t="shared" si="1"/>
        <v>24</v>
      </c>
      <c r="Q29" s="7"/>
    </row>
    <row r="30" spans="1:17" ht="13.5" thickBot="1" x14ac:dyDescent="0.25">
      <c r="A30" s="163">
        <v>12</v>
      </c>
      <c r="B30" s="164" t="s">
        <v>143</v>
      </c>
      <c r="C30" s="165">
        <v>1</v>
      </c>
      <c r="D30" s="166">
        <v>0.5</v>
      </c>
      <c r="E30" s="167">
        <v>0.25</v>
      </c>
      <c r="F30" s="168">
        <v>0.25</v>
      </c>
      <c r="G30" s="169">
        <v>0</v>
      </c>
      <c r="H30" s="170" t="s">
        <v>142</v>
      </c>
      <c r="I30" s="171" t="s">
        <v>23</v>
      </c>
      <c r="J30" s="172">
        <f t="shared" si="0"/>
        <v>12</v>
      </c>
      <c r="K30" s="173"/>
      <c r="L30" s="173">
        <v>4</v>
      </c>
      <c r="M30" s="171">
        <v>2</v>
      </c>
      <c r="N30" s="174">
        <v>6</v>
      </c>
      <c r="O30" s="175">
        <v>0</v>
      </c>
      <c r="P30" s="400">
        <f t="shared" si="1"/>
        <v>24</v>
      </c>
      <c r="Q30" s="7"/>
    </row>
    <row r="31" spans="1:17" ht="13.5" thickBot="1" x14ac:dyDescent="0.25">
      <c r="A31" s="176"/>
      <c r="B31" s="177" t="s">
        <v>57</v>
      </c>
      <c r="C31" s="178"/>
      <c r="D31" s="178">
        <f>SUM(D21:D30)</f>
        <v>11.5</v>
      </c>
      <c r="E31" s="179">
        <f>SUM(E21:E30)</f>
        <v>7</v>
      </c>
      <c r="F31" s="179">
        <f>SUM(F21:F30)</f>
        <v>4.5</v>
      </c>
      <c r="G31" s="179">
        <f>SUM(G21:G30)</f>
        <v>10</v>
      </c>
      <c r="H31" s="179" t="s">
        <v>48</v>
      </c>
      <c r="I31" s="180" t="s">
        <v>48</v>
      </c>
      <c r="J31" s="181">
        <f t="shared" ref="J31:O31" si="2">SUM(J21:J30)</f>
        <v>338</v>
      </c>
      <c r="K31" s="182">
        <f t="shared" si="2"/>
        <v>0</v>
      </c>
      <c r="L31" s="182">
        <f t="shared" si="2"/>
        <v>192</v>
      </c>
      <c r="M31" s="182">
        <f t="shared" si="2"/>
        <v>8</v>
      </c>
      <c r="N31" s="182">
        <f t="shared" si="2"/>
        <v>138</v>
      </c>
      <c r="O31" s="183">
        <f t="shared" si="2"/>
        <v>180</v>
      </c>
      <c r="P31" s="400">
        <f t="shared" si="1"/>
        <v>29.391304347826086</v>
      </c>
      <c r="Q31" s="123"/>
    </row>
    <row r="32" spans="1:17" x14ac:dyDescent="0.2">
      <c r="A32" s="184"/>
      <c r="B32" s="185" t="s">
        <v>58</v>
      </c>
      <c r="C32" s="186"/>
      <c r="D32" s="187">
        <f>G31</f>
        <v>10</v>
      </c>
      <c r="E32" s="188"/>
      <c r="F32" s="189"/>
      <c r="G32" s="189"/>
      <c r="H32" s="190" t="s">
        <v>48</v>
      </c>
      <c r="I32" s="191" t="s">
        <v>48</v>
      </c>
      <c r="J32" s="192">
        <f>O31</f>
        <v>180</v>
      </c>
      <c r="K32" s="190"/>
      <c r="L32" s="190"/>
      <c r="M32" s="190"/>
      <c r="N32" s="190"/>
      <c r="O32" s="193"/>
      <c r="P32" s="397"/>
      <c r="Q32" s="123"/>
    </row>
    <row r="33" spans="1:17" ht="13.5" thickBot="1" x14ac:dyDescent="0.25">
      <c r="A33" s="194"/>
      <c r="B33" s="195" t="s">
        <v>59</v>
      </c>
      <c r="C33" s="196"/>
      <c r="D33" s="196">
        <f>D25+D26</f>
        <v>2</v>
      </c>
      <c r="E33" s="196">
        <f t="shared" ref="E33:G33" si="3">E25+E26</f>
        <v>2</v>
      </c>
      <c r="F33" s="196">
        <f t="shared" si="3"/>
        <v>0</v>
      </c>
      <c r="G33" s="196">
        <f t="shared" si="3"/>
        <v>2</v>
      </c>
      <c r="H33" s="197" t="s">
        <v>48</v>
      </c>
      <c r="I33" s="198" t="s">
        <v>48</v>
      </c>
      <c r="J33" s="199">
        <f>J25+J26</f>
        <v>60</v>
      </c>
      <c r="K33" s="199">
        <f t="shared" ref="K33:O33" si="4">K25+K26</f>
        <v>0</v>
      </c>
      <c r="L33" s="199">
        <f t="shared" si="4"/>
        <v>60</v>
      </c>
      <c r="M33" s="199">
        <f t="shared" si="4"/>
        <v>0</v>
      </c>
      <c r="N33" s="199">
        <f t="shared" si="4"/>
        <v>0</v>
      </c>
      <c r="O33" s="199">
        <f t="shared" si="4"/>
        <v>60</v>
      </c>
      <c r="P33" s="397"/>
      <c r="Q33" s="123"/>
    </row>
    <row r="34" spans="1:17" ht="13.5" thickBot="1" x14ac:dyDescent="0.25">
      <c r="A34" s="128" t="s">
        <v>7</v>
      </c>
      <c r="B34" s="129" t="s">
        <v>5</v>
      </c>
      <c r="C34" s="129"/>
      <c r="D34" s="129"/>
      <c r="E34" s="129"/>
      <c r="F34" s="202"/>
      <c r="G34" s="202"/>
      <c r="H34" s="202"/>
      <c r="I34" s="202"/>
      <c r="J34" s="22"/>
      <c r="K34" s="22"/>
      <c r="L34" s="22"/>
      <c r="M34" s="22"/>
      <c r="N34" s="22"/>
      <c r="O34" s="203"/>
      <c r="P34" s="400"/>
      <c r="Q34" s="7"/>
    </row>
    <row r="35" spans="1:17" ht="13.5" thickBot="1" x14ac:dyDescent="0.25">
      <c r="A35" s="78">
        <v>1</v>
      </c>
      <c r="B35" s="94" t="s">
        <v>66</v>
      </c>
      <c r="C35" s="204">
        <v>1</v>
      </c>
      <c r="D35" s="205">
        <v>3</v>
      </c>
      <c r="E35" s="73">
        <v>1.8</v>
      </c>
      <c r="F35" s="73">
        <v>1.2</v>
      </c>
      <c r="G35" s="73">
        <v>2.4</v>
      </c>
      <c r="H35" s="97" t="s">
        <v>65</v>
      </c>
      <c r="I35" s="98" t="s">
        <v>23</v>
      </c>
      <c r="J35" s="158">
        <f>K35+L35+M35+N35</f>
        <v>75</v>
      </c>
      <c r="K35" s="73"/>
      <c r="L35" s="73">
        <v>45</v>
      </c>
      <c r="M35" s="73">
        <v>0</v>
      </c>
      <c r="N35" s="73">
        <v>30</v>
      </c>
      <c r="O35" s="37">
        <v>60</v>
      </c>
      <c r="P35" s="401">
        <f>J35/D35</f>
        <v>25</v>
      </c>
      <c r="Q35" s="7"/>
    </row>
    <row r="36" spans="1:17" ht="13.5" thickBot="1" x14ac:dyDescent="0.25">
      <c r="A36" s="176"/>
      <c r="B36" s="177" t="s">
        <v>57</v>
      </c>
      <c r="C36" s="208"/>
      <c r="D36" s="209">
        <f>SUM(D35:D35)</f>
        <v>3</v>
      </c>
      <c r="E36" s="179">
        <f>SUM(E35:E35)</f>
        <v>1.8</v>
      </c>
      <c r="F36" s="179">
        <f>SUM(F35:F35)</f>
        <v>1.2</v>
      </c>
      <c r="G36" s="179">
        <f>SUM(G35:G35)</f>
        <v>2.4</v>
      </c>
      <c r="H36" s="179" t="s">
        <v>48</v>
      </c>
      <c r="I36" s="180" t="s">
        <v>48</v>
      </c>
      <c r="J36" s="210">
        <f>J35</f>
        <v>75</v>
      </c>
      <c r="K36" s="210">
        <f t="shared" ref="K36:O36" si="5">K35</f>
        <v>0</v>
      </c>
      <c r="L36" s="210">
        <f t="shared" si="5"/>
        <v>45</v>
      </c>
      <c r="M36" s="210">
        <f t="shared" si="5"/>
        <v>0</v>
      </c>
      <c r="N36" s="210">
        <f t="shared" si="5"/>
        <v>30</v>
      </c>
      <c r="O36" s="210">
        <f t="shared" si="5"/>
        <v>60</v>
      </c>
      <c r="P36" s="401">
        <f t="shared" ref="P36" si="6">J36/D36</f>
        <v>25</v>
      </c>
      <c r="Q36" s="123"/>
    </row>
    <row r="37" spans="1:17" x14ac:dyDescent="0.2">
      <c r="A37" s="211"/>
      <c r="B37" s="212" t="s">
        <v>58</v>
      </c>
      <c r="C37" s="213"/>
      <c r="D37" s="214">
        <f>G36</f>
        <v>2.4</v>
      </c>
      <c r="E37" s="214"/>
      <c r="F37" s="215"/>
      <c r="G37" s="215"/>
      <c r="H37" s="215" t="s">
        <v>48</v>
      </c>
      <c r="I37" s="182" t="s">
        <v>48</v>
      </c>
      <c r="J37" s="192">
        <f>O36</f>
        <v>60</v>
      </c>
      <c r="K37" s="190"/>
      <c r="L37" s="190"/>
      <c r="M37" s="190"/>
      <c r="N37" s="190"/>
      <c r="O37" s="193"/>
      <c r="P37" s="408"/>
      <c r="Q37" s="123"/>
    </row>
    <row r="38" spans="1:17" ht="13.5" thickBot="1" x14ac:dyDescent="0.25">
      <c r="A38" s="216"/>
      <c r="B38" s="217" t="s">
        <v>59</v>
      </c>
      <c r="C38" s="218"/>
      <c r="D38" s="219">
        <v>0</v>
      </c>
      <c r="E38" s="219">
        <v>0</v>
      </c>
      <c r="F38" s="219">
        <v>0</v>
      </c>
      <c r="G38" s="219">
        <v>0</v>
      </c>
      <c r="H38" s="200" t="s">
        <v>48</v>
      </c>
      <c r="I38" s="220" t="s">
        <v>48</v>
      </c>
      <c r="J38" s="199">
        <f>0</f>
        <v>0</v>
      </c>
      <c r="K38" s="200">
        <v>0</v>
      </c>
      <c r="L38" s="200">
        <v>0</v>
      </c>
      <c r="M38" s="200">
        <v>0</v>
      </c>
      <c r="N38" s="200">
        <v>0</v>
      </c>
      <c r="O38" s="201">
        <v>0</v>
      </c>
      <c r="P38" s="397"/>
      <c r="Q38" s="123"/>
    </row>
    <row r="39" spans="1:17" ht="13.5" thickBot="1" x14ac:dyDescent="0.25">
      <c r="A39" s="81" t="s">
        <v>9</v>
      </c>
      <c r="B39" s="221" t="s">
        <v>8</v>
      </c>
      <c r="C39" s="221"/>
      <c r="D39" s="202"/>
      <c r="E39" s="202"/>
      <c r="F39" s="202"/>
      <c r="G39" s="202"/>
      <c r="H39" s="202"/>
      <c r="I39" s="202"/>
      <c r="J39" s="22"/>
      <c r="K39" s="22"/>
      <c r="L39" s="22"/>
      <c r="M39" s="22"/>
      <c r="N39" s="22"/>
      <c r="O39" s="203"/>
      <c r="P39" s="400"/>
      <c r="Q39" s="7"/>
    </row>
    <row r="40" spans="1:17" ht="13.5" thickBot="1" x14ac:dyDescent="0.25">
      <c r="A40" s="27">
        <v>1</v>
      </c>
      <c r="B40" s="99" t="s">
        <v>67</v>
      </c>
      <c r="C40" s="87">
        <v>1</v>
      </c>
      <c r="D40" s="326">
        <v>5</v>
      </c>
      <c r="E40" s="73">
        <v>2.6</v>
      </c>
      <c r="F40" s="73">
        <v>2.4</v>
      </c>
      <c r="G40" s="73">
        <v>1.2</v>
      </c>
      <c r="H40" s="97" t="s">
        <v>140</v>
      </c>
      <c r="I40" s="37" t="s">
        <v>23</v>
      </c>
      <c r="J40" s="205">
        <f>K40+L40+M40+N40</f>
        <v>125</v>
      </c>
      <c r="K40" s="95">
        <v>30</v>
      </c>
      <c r="L40" s="100">
        <v>30</v>
      </c>
      <c r="M40" s="73">
        <v>5</v>
      </c>
      <c r="N40" s="73">
        <v>60</v>
      </c>
      <c r="O40" s="37">
        <v>30</v>
      </c>
      <c r="P40" s="403">
        <f>J40/D40</f>
        <v>25</v>
      </c>
      <c r="Q40" s="7"/>
    </row>
    <row r="41" spans="1:17" x14ac:dyDescent="0.2">
      <c r="A41" s="31">
        <v>2</v>
      </c>
      <c r="B41" s="82" t="s">
        <v>83</v>
      </c>
      <c r="C41" s="87">
        <v>1</v>
      </c>
      <c r="D41" s="96">
        <v>7</v>
      </c>
      <c r="E41" s="13">
        <v>3.5</v>
      </c>
      <c r="F41" s="13">
        <v>3.5</v>
      </c>
      <c r="G41" s="13">
        <v>1.66</v>
      </c>
      <c r="H41" s="103" t="s">
        <v>140</v>
      </c>
      <c r="I41" s="14" t="s">
        <v>23</v>
      </c>
      <c r="J41" s="207">
        <f t="shared" ref="J41:J57" si="7">K41+L41+M41+N41</f>
        <v>190</v>
      </c>
      <c r="K41" s="85">
        <v>45</v>
      </c>
      <c r="L41" s="85">
        <v>45</v>
      </c>
      <c r="M41" s="13">
        <v>5</v>
      </c>
      <c r="N41" s="13">
        <v>95</v>
      </c>
      <c r="O41" s="14">
        <v>45</v>
      </c>
      <c r="P41" s="403">
        <f t="shared" ref="P41:P58" si="8">J41/D41</f>
        <v>27.142857142857142</v>
      </c>
      <c r="Q41" s="7"/>
    </row>
    <row r="42" spans="1:17" x14ac:dyDescent="0.2">
      <c r="A42" s="31">
        <v>3</v>
      </c>
      <c r="B42" s="84" t="s">
        <v>84</v>
      </c>
      <c r="C42" s="87">
        <v>1</v>
      </c>
      <c r="D42" s="96">
        <v>4.5</v>
      </c>
      <c r="E42" s="13">
        <v>2.25</v>
      </c>
      <c r="F42" s="13">
        <v>2.25</v>
      </c>
      <c r="G42" s="13">
        <v>1.0900000000000001</v>
      </c>
      <c r="H42" s="103" t="s">
        <v>158</v>
      </c>
      <c r="I42" s="14" t="s">
        <v>23</v>
      </c>
      <c r="J42" s="207">
        <f t="shared" si="7"/>
        <v>124</v>
      </c>
      <c r="K42" s="85">
        <v>30</v>
      </c>
      <c r="L42" s="85">
        <v>30</v>
      </c>
      <c r="M42" s="13">
        <v>2</v>
      </c>
      <c r="N42" s="13">
        <v>62</v>
      </c>
      <c r="O42" s="14">
        <v>30</v>
      </c>
      <c r="P42" s="403">
        <f t="shared" si="8"/>
        <v>27.555555555555557</v>
      </c>
      <c r="Q42" s="7"/>
    </row>
    <row r="43" spans="1:17" x14ac:dyDescent="0.2">
      <c r="A43" s="31">
        <v>4</v>
      </c>
      <c r="B43" s="82" t="s">
        <v>86</v>
      </c>
      <c r="C43" s="224">
        <v>2</v>
      </c>
      <c r="D43" s="104">
        <v>7</v>
      </c>
      <c r="E43" s="13">
        <v>3.5</v>
      </c>
      <c r="F43" s="13">
        <v>3.5</v>
      </c>
      <c r="G43" s="13">
        <v>1.66</v>
      </c>
      <c r="H43" s="103" t="s">
        <v>140</v>
      </c>
      <c r="I43" s="14" t="s">
        <v>23</v>
      </c>
      <c r="J43" s="207">
        <f t="shared" si="7"/>
        <v>190</v>
      </c>
      <c r="K43" s="85">
        <v>45</v>
      </c>
      <c r="L43" s="85">
        <v>45</v>
      </c>
      <c r="M43" s="13">
        <v>5</v>
      </c>
      <c r="N43" s="13">
        <v>95</v>
      </c>
      <c r="O43" s="14">
        <v>45</v>
      </c>
      <c r="P43" s="403">
        <f t="shared" si="8"/>
        <v>27.142857142857142</v>
      </c>
      <c r="Q43" s="7"/>
    </row>
    <row r="44" spans="1:17" x14ac:dyDescent="0.2">
      <c r="A44" s="31">
        <v>5</v>
      </c>
      <c r="B44" s="84" t="s">
        <v>85</v>
      </c>
      <c r="C44" s="87">
        <v>2</v>
      </c>
      <c r="D44" s="96">
        <v>4.5</v>
      </c>
      <c r="E44" s="13">
        <v>2.25</v>
      </c>
      <c r="F44" s="13">
        <v>2.25</v>
      </c>
      <c r="G44" s="13">
        <v>1.0900000000000001</v>
      </c>
      <c r="H44" s="103" t="s">
        <v>140</v>
      </c>
      <c r="I44" s="14" t="s">
        <v>23</v>
      </c>
      <c r="J44" s="207">
        <f t="shared" si="7"/>
        <v>126</v>
      </c>
      <c r="K44" s="85">
        <v>30</v>
      </c>
      <c r="L44" s="85">
        <v>30</v>
      </c>
      <c r="M44" s="13">
        <v>3</v>
      </c>
      <c r="N44" s="13">
        <v>63</v>
      </c>
      <c r="O44" s="14">
        <v>30</v>
      </c>
      <c r="P44" s="403">
        <f t="shared" si="8"/>
        <v>28</v>
      </c>
      <c r="Q44" s="7"/>
    </row>
    <row r="45" spans="1:17" x14ac:dyDescent="0.2">
      <c r="A45" s="31">
        <v>6</v>
      </c>
      <c r="B45" s="82" t="s">
        <v>68</v>
      </c>
      <c r="C45" s="87">
        <v>2</v>
      </c>
      <c r="D45" s="96">
        <v>6</v>
      </c>
      <c r="E45" s="13">
        <v>3.2</v>
      </c>
      <c r="F45" s="13">
        <v>2.8</v>
      </c>
      <c r="G45" s="13">
        <v>1.8</v>
      </c>
      <c r="H45" s="103" t="s">
        <v>140</v>
      </c>
      <c r="I45" s="14" t="s">
        <v>23</v>
      </c>
      <c r="J45" s="207">
        <f t="shared" si="7"/>
        <v>150</v>
      </c>
      <c r="K45" s="85">
        <v>30</v>
      </c>
      <c r="L45" s="85">
        <v>45</v>
      </c>
      <c r="M45" s="13">
        <v>5</v>
      </c>
      <c r="N45" s="13">
        <v>70</v>
      </c>
      <c r="O45" s="14">
        <v>30</v>
      </c>
      <c r="P45" s="403">
        <f t="shared" si="8"/>
        <v>25</v>
      </c>
      <c r="Q45" s="7"/>
    </row>
    <row r="46" spans="1:17" x14ac:dyDescent="0.2">
      <c r="A46" s="31">
        <v>7</v>
      </c>
      <c r="B46" s="82" t="s">
        <v>116</v>
      </c>
      <c r="C46" s="87">
        <v>2</v>
      </c>
      <c r="D46" s="96">
        <v>4</v>
      </c>
      <c r="E46" s="13">
        <v>2.6</v>
      </c>
      <c r="F46" s="13">
        <v>1.4</v>
      </c>
      <c r="G46" s="13">
        <v>1.2</v>
      </c>
      <c r="H46" s="103" t="s">
        <v>158</v>
      </c>
      <c r="I46" s="14" t="s">
        <v>23</v>
      </c>
      <c r="J46" s="207">
        <f t="shared" si="7"/>
        <v>100</v>
      </c>
      <c r="K46" s="85">
        <v>30</v>
      </c>
      <c r="L46" s="85">
        <v>30</v>
      </c>
      <c r="M46" s="13">
        <v>5</v>
      </c>
      <c r="N46" s="13">
        <v>35</v>
      </c>
      <c r="O46" s="14">
        <v>30</v>
      </c>
      <c r="P46" s="403">
        <f t="shared" si="8"/>
        <v>25</v>
      </c>
      <c r="Q46" s="7"/>
    </row>
    <row r="47" spans="1:17" x14ac:dyDescent="0.2">
      <c r="A47" s="31">
        <v>8</v>
      </c>
      <c r="B47" s="99" t="s">
        <v>76</v>
      </c>
      <c r="C47" s="87">
        <v>3</v>
      </c>
      <c r="D47" s="96">
        <v>5</v>
      </c>
      <c r="E47" s="13">
        <v>2.6</v>
      </c>
      <c r="F47" s="13">
        <v>2.4</v>
      </c>
      <c r="G47" s="13">
        <v>1.2</v>
      </c>
      <c r="H47" s="103" t="s">
        <v>140</v>
      </c>
      <c r="I47" s="14" t="s">
        <v>23</v>
      </c>
      <c r="J47" s="207">
        <f t="shared" si="7"/>
        <v>125</v>
      </c>
      <c r="K47" s="85">
        <v>30</v>
      </c>
      <c r="L47" s="85">
        <v>30</v>
      </c>
      <c r="M47" s="13">
        <v>5</v>
      </c>
      <c r="N47" s="13">
        <v>60</v>
      </c>
      <c r="O47" s="14">
        <v>30</v>
      </c>
      <c r="P47" s="403">
        <f t="shared" si="8"/>
        <v>25</v>
      </c>
      <c r="Q47" s="7"/>
    </row>
    <row r="48" spans="1:17" x14ac:dyDescent="0.2">
      <c r="A48" s="31">
        <v>9</v>
      </c>
      <c r="B48" s="82" t="s">
        <v>88</v>
      </c>
      <c r="C48" s="87">
        <v>3</v>
      </c>
      <c r="D48" s="96">
        <v>8</v>
      </c>
      <c r="E48" s="13">
        <v>5</v>
      </c>
      <c r="F48" s="13">
        <v>3</v>
      </c>
      <c r="G48" s="13">
        <v>2.4</v>
      </c>
      <c r="H48" s="103" t="s">
        <v>140</v>
      </c>
      <c r="I48" s="14" t="s">
        <v>23</v>
      </c>
      <c r="J48" s="207">
        <f t="shared" si="7"/>
        <v>200</v>
      </c>
      <c r="K48" s="85">
        <v>60</v>
      </c>
      <c r="L48" s="85">
        <v>60</v>
      </c>
      <c r="M48" s="13">
        <v>5</v>
      </c>
      <c r="N48" s="13">
        <v>75</v>
      </c>
      <c r="O48" s="14">
        <v>60</v>
      </c>
      <c r="P48" s="403">
        <f t="shared" si="8"/>
        <v>25</v>
      </c>
      <c r="Q48" s="7"/>
    </row>
    <row r="49" spans="1:17" x14ac:dyDescent="0.2">
      <c r="A49" s="31">
        <v>10</v>
      </c>
      <c r="B49" s="84" t="s">
        <v>164</v>
      </c>
      <c r="C49" s="87">
        <v>3</v>
      </c>
      <c r="D49" s="96">
        <v>5</v>
      </c>
      <c r="E49" s="13">
        <v>2.52</v>
      </c>
      <c r="F49" s="13">
        <v>2.48</v>
      </c>
      <c r="G49" s="13">
        <v>1.2</v>
      </c>
      <c r="H49" s="103" t="s">
        <v>65</v>
      </c>
      <c r="I49" s="14" t="s">
        <v>23</v>
      </c>
      <c r="J49" s="207">
        <f t="shared" si="7"/>
        <v>125</v>
      </c>
      <c r="K49" s="85">
        <v>30</v>
      </c>
      <c r="L49" s="85">
        <v>30</v>
      </c>
      <c r="M49" s="13">
        <v>3</v>
      </c>
      <c r="N49" s="13">
        <v>62</v>
      </c>
      <c r="O49" s="14">
        <v>30</v>
      </c>
      <c r="P49" s="403">
        <f t="shared" si="8"/>
        <v>25</v>
      </c>
      <c r="Q49" s="7"/>
    </row>
    <row r="50" spans="1:17" x14ac:dyDescent="0.2">
      <c r="A50" s="31">
        <v>11</v>
      </c>
      <c r="B50" s="82" t="s">
        <v>77</v>
      </c>
      <c r="C50" s="224">
        <v>3</v>
      </c>
      <c r="D50" s="104">
        <v>5</v>
      </c>
      <c r="E50" s="13">
        <v>2.6</v>
      </c>
      <c r="F50" s="13">
        <v>2.4</v>
      </c>
      <c r="G50" s="13">
        <v>1.2</v>
      </c>
      <c r="H50" s="103" t="s">
        <v>140</v>
      </c>
      <c r="I50" s="14" t="s">
        <v>23</v>
      </c>
      <c r="J50" s="207">
        <f t="shared" si="7"/>
        <v>125</v>
      </c>
      <c r="K50" s="85">
        <v>30</v>
      </c>
      <c r="L50" s="85">
        <v>30</v>
      </c>
      <c r="M50" s="13">
        <v>5</v>
      </c>
      <c r="N50" s="13">
        <v>60</v>
      </c>
      <c r="O50" s="14">
        <v>30</v>
      </c>
      <c r="P50" s="403">
        <f t="shared" si="8"/>
        <v>25</v>
      </c>
      <c r="Q50" s="7"/>
    </row>
    <row r="51" spans="1:17" x14ac:dyDescent="0.2">
      <c r="A51" s="31">
        <v>12</v>
      </c>
      <c r="B51" s="84" t="s">
        <v>165</v>
      </c>
      <c r="C51" s="87">
        <v>4</v>
      </c>
      <c r="D51" s="104">
        <v>4</v>
      </c>
      <c r="E51" s="13">
        <v>2.6</v>
      </c>
      <c r="F51" s="13">
        <v>1.4</v>
      </c>
      <c r="G51" s="13">
        <v>1.2</v>
      </c>
      <c r="H51" s="103" t="s">
        <v>140</v>
      </c>
      <c r="I51" s="14" t="s">
        <v>23</v>
      </c>
      <c r="J51" s="207">
        <f t="shared" si="7"/>
        <v>100</v>
      </c>
      <c r="K51" s="85">
        <v>30</v>
      </c>
      <c r="L51" s="85">
        <v>30</v>
      </c>
      <c r="M51" s="13">
        <v>5</v>
      </c>
      <c r="N51" s="13">
        <v>35</v>
      </c>
      <c r="O51" s="14">
        <v>30</v>
      </c>
      <c r="P51" s="403">
        <f t="shared" si="8"/>
        <v>25</v>
      </c>
      <c r="Q51" s="7"/>
    </row>
    <row r="52" spans="1:17" x14ac:dyDescent="0.2">
      <c r="A52" s="225">
        <v>13</v>
      </c>
      <c r="B52" s="82" t="s">
        <v>78</v>
      </c>
      <c r="C52" s="87">
        <v>4</v>
      </c>
      <c r="D52" s="96">
        <v>4</v>
      </c>
      <c r="E52" s="13">
        <v>2.52</v>
      </c>
      <c r="F52" s="13">
        <v>1.48</v>
      </c>
      <c r="G52" s="13">
        <v>1.2</v>
      </c>
      <c r="H52" s="103" t="s">
        <v>158</v>
      </c>
      <c r="I52" s="14" t="s">
        <v>23</v>
      </c>
      <c r="J52" s="207">
        <f t="shared" si="7"/>
        <v>100</v>
      </c>
      <c r="K52" s="85">
        <v>30</v>
      </c>
      <c r="L52" s="85">
        <v>30</v>
      </c>
      <c r="M52" s="13">
        <v>3</v>
      </c>
      <c r="N52" s="13">
        <v>37</v>
      </c>
      <c r="O52" s="14">
        <v>30</v>
      </c>
      <c r="P52" s="403">
        <f t="shared" si="8"/>
        <v>25</v>
      </c>
      <c r="Q52" s="7"/>
    </row>
    <row r="53" spans="1:17" x14ac:dyDescent="0.2">
      <c r="A53" s="31">
        <v>14</v>
      </c>
      <c r="B53" s="82" t="s">
        <v>79</v>
      </c>
      <c r="C53" s="87">
        <v>4</v>
      </c>
      <c r="D53" s="327">
        <v>5</v>
      </c>
      <c r="E53" s="13">
        <v>2.6</v>
      </c>
      <c r="F53" s="13">
        <v>2.4</v>
      </c>
      <c r="G53" s="13">
        <v>1.2</v>
      </c>
      <c r="H53" s="103" t="s">
        <v>65</v>
      </c>
      <c r="I53" s="14" t="s">
        <v>23</v>
      </c>
      <c r="J53" s="207">
        <f t="shared" si="7"/>
        <v>125</v>
      </c>
      <c r="K53" s="85">
        <v>30</v>
      </c>
      <c r="L53" s="85">
        <v>30</v>
      </c>
      <c r="M53" s="13">
        <v>5</v>
      </c>
      <c r="N53" s="13">
        <v>60</v>
      </c>
      <c r="O53" s="14">
        <v>30</v>
      </c>
      <c r="P53" s="403">
        <f t="shared" si="8"/>
        <v>25</v>
      </c>
      <c r="Q53" s="7"/>
    </row>
    <row r="54" spans="1:17" x14ac:dyDescent="0.2">
      <c r="A54" s="31">
        <v>15</v>
      </c>
      <c r="B54" s="84" t="s">
        <v>117</v>
      </c>
      <c r="C54" s="87">
        <v>4</v>
      </c>
      <c r="D54" s="327">
        <v>5</v>
      </c>
      <c r="E54" s="13">
        <v>2.6</v>
      </c>
      <c r="F54" s="13">
        <v>2.4</v>
      </c>
      <c r="G54" s="13">
        <v>1.2</v>
      </c>
      <c r="H54" s="103" t="s">
        <v>140</v>
      </c>
      <c r="I54" s="14" t="s">
        <v>23</v>
      </c>
      <c r="J54" s="207">
        <f t="shared" si="7"/>
        <v>125</v>
      </c>
      <c r="K54" s="85">
        <v>30</v>
      </c>
      <c r="L54" s="85">
        <v>30</v>
      </c>
      <c r="M54" s="13">
        <v>5</v>
      </c>
      <c r="N54" s="13">
        <v>60</v>
      </c>
      <c r="O54" s="14">
        <v>30</v>
      </c>
      <c r="P54" s="403">
        <f t="shared" si="8"/>
        <v>25</v>
      </c>
      <c r="Q54" s="7"/>
    </row>
    <row r="55" spans="1:17" x14ac:dyDescent="0.2">
      <c r="A55" s="31">
        <v>16</v>
      </c>
      <c r="B55" s="99" t="s">
        <v>100</v>
      </c>
      <c r="C55" s="87">
        <v>5</v>
      </c>
      <c r="D55" s="327">
        <v>6</v>
      </c>
      <c r="E55" s="13">
        <v>3.2</v>
      </c>
      <c r="F55" s="13">
        <v>2.8</v>
      </c>
      <c r="G55" s="13">
        <v>1.8</v>
      </c>
      <c r="H55" s="103" t="s">
        <v>140</v>
      </c>
      <c r="I55" s="14" t="s">
        <v>23</v>
      </c>
      <c r="J55" s="207">
        <f t="shared" si="7"/>
        <v>150</v>
      </c>
      <c r="K55" s="85">
        <v>30</v>
      </c>
      <c r="L55" s="341">
        <v>45</v>
      </c>
      <c r="M55" s="13">
        <v>5</v>
      </c>
      <c r="N55" s="13">
        <v>70</v>
      </c>
      <c r="O55" s="14">
        <v>45</v>
      </c>
      <c r="P55" s="403">
        <f t="shared" si="8"/>
        <v>25</v>
      </c>
      <c r="Q55" s="7"/>
    </row>
    <row r="56" spans="1:17" x14ac:dyDescent="0.2">
      <c r="A56" s="31">
        <v>17</v>
      </c>
      <c r="B56" s="84" t="s">
        <v>118</v>
      </c>
      <c r="C56" s="101">
        <v>5</v>
      </c>
      <c r="D56" s="328">
        <v>5</v>
      </c>
      <c r="E56" s="13">
        <v>2.6</v>
      </c>
      <c r="F56" s="13">
        <v>2.4</v>
      </c>
      <c r="G56" s="13">
        <v>1.2</v>
      </c>
      <c r="H56" s="103" t="s">
        <v>140</v>
      </c>
      <c r="I56" s="14" t="s">
        <v>23</v>
      </c>
      <c r="J56" s="207">
        <f t="shared" si="7"/>
        <v>125</v>
      </c>
      <c r="K56" s="85">
        <v>30</v>
      </c>
      <c r="L56" s="85">
        <v>30</v>
      </c>
      <c r="M56" s="13">
        <v>5</v>
      </c>
      <c r="N56" s="13">
        <v>60</v>
      </c>
      <c r="O56" s="14">
        <v>30</v>
      </c>
      <c r="P56" s="403">
        <f t="shared" si="8"/>
        <v>25</v>
      </c>
      <c r="Q56" s="7"/>
    </row>
    <row r="57" spans="1:17" ht="13.5" thickBot="1" x14ac:dyDescent="0.25">
      <c r="A57" s="325">
        <v>18</v>
      </c>
      <c r="B57" s="102" t="s">
        <v>102</v>
      </c>
      <c r="C57" s="101">
        <v>6</v>
      </c>
      <c r="D57" s="329">
        <v>3.5</v>
      </c>
      <c r="E57" s="173">
        <v>1.75</v>
      </c>
      <c r="F57" s="173">
        <v>1.75</v>
      </c>
      <c r="G57" s="173">
        <v>1.64</v>
      </c>
      <c r="H57" s="170" t="s">
        <v>65</v>
      </c>
      <c r="I57" s="175" t="s">
        <v>30</v>
      </c>
      <c r="J57" s="238">
        <f t="shared" si="7"/>
        <v>96</v>
      </c>
      <c r="K57" s="93"/>
      <c r="L57" s="85">
        <v>45</v>
      </c>
      <c r="M57" s="159">
        <v>3</v>
      </c>
      <c r="N57" s="159">
        <v>48</v>
      </c>
      <c r="O57" s="160">
        <v>45</v>
      </c>
      <c r="P57" s="403">
        <f t="shared" si="8"/>
        <v>27.428571428571427</v>
      </c>
      <c r="Q57" s="7"/>
    </row>
    <row r="58" spans="1:17" ht="13.5" thickBot="1" x14ac:dyDescent="0.25">
      <c r="A58" s="176"/>
      <c r="B58" s="177" t="s">
        <v>57</v>
      </c>
      <c r="C58" s="176"/>
      <c r="D58" s="228">
        <f>SUM(D40:D57)</f>
        <v>93.5</v>
      </c>
      <c r="E58" s="197">
        <f>SUM(E40:E57)</f>
        <v>50.490000000000016</v>
      </c>
      <c r="F58" s="197">
        <f>SUM(F40:F57)</f>
        <v>43.009999999999991</v>
      </c>
      <c r="G58" s="197">
        <f>SUM(G40:G57)</f>
        <v>25.139999999999997</v>
      </c>
      <c r="H58" s="197" t="s">
        <v>48</v>
      </c>
      <c r="I58" s="229" t="s">
        <v>48</v>
      </c>
      <c r="J58" s="230">
        <f t="shared" ref="J58:O58" si="9">SUM(J40:J57)</f>
        <v>2401</v>
      </c>
      <c r="K58" s="197">
        <f t="shared" si="9"/>
        <v>570</v>
      </c>
      <c r="L58" s="197">
        <f t="shared" si="9"/>
        <v>645</v>
      </c>
      <c r="M58" s="197">
        <f t="shared" si="9"/>
        <v>79</v>
      </c>
      <c r="N58" s="197">
        <f t="shared" si="9"/>
        <v>1107</v>
      </c>
      <c r="O58" s="229">
        <f t="shared" si="9"/>
        <v>630</v>
      </c>
      <c r="P58" s="403">
        <f t="shared" si="8"/>
        <v>25.679144385026738</v>
      </c>
      <c r="Q58" s="123"/>
    </row>
    <row r="59" spans="1:17" x14ac:dyDescent="0.2">
      <c r="A59" s="184"/>
      <c r="B59" s="185" t="s">
        <v>58</v>
      </c>
      <c r="C59" s="184"/>
      <c r="D59" s="187">
        <f>G58</f>
        <v>25.139999999999997</v>
      </c>
      <c r="E59" s="188"/>
      <c r="F59" s="189"/>
      <c r="G59" s="189"/>
      <c r="H59" s="189" t="s">
        <v>48</v>
      </c>
      <c r="I59" s="231" t="s">
        <v>48</v>
      </c>
      <c r="J59" s="232">
        <f>O58</f>
        <v>630</v>
      </c>
      <c r="K59" s="189"/>
      <c r="L59" s="189"/>
      <c r="M59" s="232"/>
      <c r="N59" s="232"/>
      <c r="O59" s="231"/>
      <c r="P59" s="404"/>
      <c r="Q59" s="123"/>
    </row>
    <row r="60" spans="1:17" ht="13.5" thickBot="1" x14ac:dyDescent="0.25">
      <c r="A60" s="194"/>
      <c r="B60" s="195" t="s">
        <v>59</v>
      </c>
      <c r="C60" s="194"/>
      <c r="D60" s="233">
        <f>0</f>
        <v>0</v>
      </c>
      <c r="E60" s="233">
        <v>0</v>
      </c>
      <c r="F60" s="233">
        <v>0</v>
      </c>
      <c r="G60" s="233">
        <v>0</v>
      </c>
      <c r="H60" s="197" t="s">
        <v>48</v>
      </c>
      <c r="I60" s="229" t="s">
        <v>48</v>
      </c>
      <c r="J60" s="234">
        <v>0</v>
      </c>
      <c r="K60" s="234">
        <v>0</v>
      </c>
      <c r="L60" s="234">
        <v>0</v>
      </c>
      <c r="M60" s="234">
        <v>0</v>
      </c>
      <c r="N60" s="234">
        <v>0</v>
      </c>
      <c r="O60" s="234">
        <v>0</v>
      </c>
      <c r="P60" s="404"/>
      <c r="Q60" s="123"/>
    </row>
    <row r="61" spans="1:17" ht="13.5" thickBot="1" x14ac:dyDescent="0.25">
      <c r="A61" s="128" t="s">
        <v>10</v>
      </c>
      <c r="B61" s="129" t="s">
        <v>11</v>
      </c>
      <c r="C61" s="129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35"/>
      <c r="P61" s="404"/>
      <c r="Q61" s="7"/>
    </row>
    <row r="62" spans="1:17" x14ac:dyDescent="0.2">
      <c r="A62" s="386">
        <v>1</v>
      </c>
      <c r="B62" s="391" t="s">
        <v>69</v>
      </c>
      <c r="C62" s="244">
        <v>1</v>
      </c>
      <c r="D62" s="244">
        <v>3</v>
      </c>
      <c r="E62" s="244">
        <v>1.88</v>
      </c>
      <c r="F62" s="244">
        <v>1.1200000000000001</v>
      </c>
      <c r="G62" s="244">
        <v>0.56000000000000005</v>
      </c>
      <c r="H62" s="133" t="s">
        <v>65</v>
      </c>
      <c r="I62" s="335" t="s">
        <v>30</v>
      </c>
      <c r="J62" s="388">
        <f>K62+L62+M62+N62</f>
        <v>80</v>
      </c>
      <c r="K62" s="244">
        <v>30</v>
      </c>
      <c r="L62" s="244">
        <v>15</v>
      </c>
      <c r="M62" s="244">
        <v>5</v>
      </c>
      <c r="N62" s="244">
        <v>30</v>
      </c>
      <c r="O62" s="134">
        <v>15</v>
      </c>
      <c r="P62" s="405">
        <f>J62/D62</f>
        <v>26.666666666666668</v>
      </c>
      <c r="Q62" s="7"/>
    </row>
    <row r="63" spans="1:17" x14ac:dyDescent="0.2">
      <c r="A63" s="387">
        <v>2</v>
      </c>
      <c r="B63" s="356" t="s">
        <v>70</v>
      </c>
      <c r="C63" s="146">
        <v>1</v>
      </c>
      <c r="D63" s="146">
        <v>3</v>
      </c>
      <c r="E63" s="146">
        <v>1.88</v>
      </c>
      <c r="F63" s="146">
        <v>1.1200000000000001</v>
      </c>
      <c r="G63" s="146">
        <v>0.56000000000000005</v>
      </c>
      <c r="H63" s="146" t="s">
        <v>65</v>
      </c>
      <c r="I63" s="382" t="s">
        <v>30</v>
      </c>
      <c r="J63" s="389">
        <f t="shared" ref="J63:J77" si="10">K63+L63+M63+N63</f>
        <v>80</v>
      </c>
      <c r="K63" s="146">
        <v>30</v>
      </c>
      <c r="L63" s="146">
        <v>15</v>
      </c>
      <c r="M63" s="146">
        <v>5</v>
      </c>
      <c r="N63" s="146">
        <v>30</v>
      </c>
      <c r="O63" s="148">
        <v>15</v>
      </c>
      <c r="P63" s="405">
        <f t="shared" ref="P63:P77" si="11">J63/D63</f>
        <v>26.666666666666668</v>
      </c>
      <c r="Q63" s="7"/>
    </row>
    <row r="64" spans="1:17" x14ac:dyDescent="0.2">
      <c r="A64" s="387">
        <v>3</v>
      </c>
      <c r="B64" s="356" t="s">
        <v>71</v>
      </c>
      <c r="C64" s="146">
        <v>2</v>
      </c>
      <c r="D64" s="146">
        <v>2</v>
      </c>
      <c r="E64" s="146">
        <v>1</v>
      </c>
      <c r="F64" s="146">
        <v>1</v>
      </c>
      <c r="G64" s="146">
        <v>0.5</v>
      </c>
      <c r="H64" s="146" t="s">
        <v>140</v>
      </c>
      <c r="I64" s="382" t="s">
        <v>30</v>
      </c>
      <c r="J64" s="389">
        <f t="shared" si="10"/>
        <v>60</v>
      </c>
      <c r="K64" s="146">
        <v>15</v>
      </c>
      <c r="L64" s="146">
        <v>15</v>
      </c>
      <c r="M64" s="146">
        <v>0</v>
      </c>
      <c r="N64" s="146">
        <v>30</v>
      </c>
      <c r="O64" s="148">
        <v>15</v>
      </c>
      <c r="P64" s="405">
        <f t="shared" si="11"/>
        <v>30</v>
      </c>
      <c r="Q64" s="7"/>
    </row>
    <row r="65" spans="1:17" x14ac:dyDescent="0.2">
      <c r="A65" s="387">
        <v>4</v>
      </c>
      <c r="B65" s="356" t="s">
        <v>72</v>
      </c>
      <c r="C65" s="146">
        <v>2</v>
      </c>
      <c r="D65" s="146">
        <v>2</v>
      </c>
      <c r="E65" s="146">
        <v>1</v>
      </c>
      <c r="F65" s="146">
        <v>1</v>
      </c>
      <c r="G65" s="146">
        <v>0.5</v>
      </c>
      <c r="H65" s="146" t="s">
        <v>65</v>
      </c>
      <c r="I65" s="382" t="s">
        <v>30</v>
      </c>
      <c r="J65" s="389">
        <f t="shared" si="10"/>
        <v>60</v>
      </c>
      <c r="K65" s="146">
        <v>15</v>
      </c>
      <c r="L65" s="146">
        <v>15</v>
      </c>
      <c r="M65" s="146">
        <v>0</v>
      </c>
      <c r="N65" s="146">
        <v>30</v>
      </c>
      <c r="O65" s="148">
        <v>15</v>
      </c>
      <c r="P65" s="405">
        <f t="shared" si="11"/>
        <v>30</v>
      </c>
      <c r="Q65" s="7"/>
    </row>
    <row r="66" spans="1:17" x14ac:dyDescent="0.2">
      <c r="A66" s="387">
        <v>5</v>
      </c>
      <c r="B66" s="356" t="s">
        <v>73</v>
      </c>
      <c r="C66" s="146">
        <v>2</v>
      </c>
      <c r="D66" s="146">
        <v>1.5</v>
      </c>
      <c r="E66" s="146">
        <v>1</v>
      </c>
      <c r="F66" s="146">
        <v>0.5</v>
      </c>
      <c r="G66" s="146">
        <v>1</v>
      </c>
      <c r="H66" s="146" t="s">
        <v>65</v>
      </c>
      <c r="I66" s="382" t="s">
        <v>30</v>
      </c>
      <c r="J66" s="389">
        <f t="shared" si="10"/>
        <v>45</v>
      </c>
      <c r="K66" s="146"/>
      <c r="L66" s="146">
        <v>30</v>
      </c>
      <c r="M66" s="146">
        <v>15</v>
      </c>
      <c r="N66" s="146">
        <v>0</v>
      </c>
      <c r="O66" s="148">
        <v>30</v>
      </c>
      <c r="P66" s="405">
        <f t="shared" si="11"/>
        <v>30</v>
      </c>
      <c r="Q66" s="7"/>
    </row>
    <row r="67" spans="1:17" x14ac:dyDescent="0.2">
      <c r="A67" s="387">
        <v>6</v>
      </c>
      <c r="B67" s="356" t="s">
        <v>81</v>
      </c>
      <c r="C67" s="146">
        <v>3</v>
      </c>
      <c r="D67" s="146">
        <v>2</v>
      </c>
      <c r="E67" s="146">
        <v>1.2</v>
      </c>
      <c r="F67" s="146">
        <v>0.8</v>
      </c>
      <c r="G67" s="146">
        <v>1</v>
      </c>
      <c r="H67" s="146" t="s">
        <v>65</v>
      </c>
      <c r="I67" s="382" t="s">
        <v>30</v>
      </c>
      <c r="J67" s="389">
        <f t="shared" si="10"/>
        <v>51</v>
      </c>
      <c r="K67" s="138">
        <v>15</v>
      </c>
      <c r="L67" s="138">
        <v>15</v>
      </c>
      <c r="M67" s="146">
        <v>1</v>
      </c>
      <c r="N67" s="146">
        <v>20</v>
      </c>
      <c r="O67" s="148">
        <v>15</v>
      </c>
      <c r="P67" s="405">
        <f t="shared" si="11"/>
        <v>25.5</v>
      </c>
      <c r="Q67" s="7"/>
    </row>
    <row r="68" spans="1:17" x14ac:dyDescent="0.2">
      <c r="A68" s="387">
        <v>7</v>
      </c>
      <c r="B68" s="356" t="s">
        <v>120</v>
      </c>
      <c r="C68" s="146">
        <v>3</v>
      </c>
      <c r="D68" s="146">
        <v>1</v>
      </c>
      <c r="E68" s="146">
        <v>0.6</v>
      </c>
      <c r="F68" s="146">
        <v>0.4</v>
      </c>
      <c r="G68" s="146">
        <v>0.5</v>
      </c>
      <c r="H68" s="146" t="s">
        <v>65</v>
      </c>
      <c r="I68" s="382" t="s">
        <v>30</v>
      </c>
      <c r="J68" s="389">
        <f t="shared" si="10"/>
        <v>30</v>
      </c>
      <c r="K68" s="138"/>
      <c r="L68" s="138">
        <v>15</v>
      </c>
      <c r="M68" s="146">
        <v>3</v>
      </c>
      <c r="N68" s="146">
        <v>12</v>
      </c>
      <c r="O68" s="148">
        <v>15</v>
      </c>
      <c r="P68" s="405">
        <f t="shared" si="11"/>
        <v>30</v>
      </c>
      <c r="Q68" s="7"/>
    </row>
    <row r="69" spans="1:17" x14ac:dyDescent="0.2">
      <c r="A69" s="387">
        <v>8</v>
      </c>
      <c r="B69" s="356" t="s">
        <v>3</v>
      </c>
      <c r="C69" s="146">
        <v>3</v>
      </c>
      <c r="D69" s="146">
        <v>2</v>
      </c>
      <c r="E69" s="146">
        <v>1</v>
      </c>
      <c r="F69" s="146">
        <v>1</v>
      </c>
      <c r="G69" s="146">
        <v>1</v>
      </c>
      <c r="H69" s="146" t="s">
        <v>65</v>
      </c>
      <c r="I69" s="382" t="s">
        <v>30</v>
      </c>
      <c r="J69" s="389">
        <f t="shared" si="10"/>
        <v>60</v>
      </c>
      <c r="K69" s="138"/>
      <c r="L69" s="138">
        <v>30</v>
      </c>
      <c r="M69" s="146">
        <v>0</v>
      </c>
      <c r="N69" s="146">
        <v>30</v>
      </c>
      <c r="O69" s="148">
        <v>30</v>
      </c>
      <c r="P69" s="405">
        <f t="shared" si="11"/>
        <v>30</v>
      </c>
      <c r="Q69" s="7"/>
    </row>
    <row r="70" spans="1:17" x14ac:dyDescent="0.2">
      <c r="A70" s="387">
        <v>9</v>
      </c>
      <c r="B70" s="356" t="s">
        <v>122</v>
      </c>
      <c r="C70" s="146">
        <v>4</v>
      </c>
      <c r="D70" s="146">
        <v>3</v>
      </c>
      <c r="E70" s="146">
        <v>1.5</v>
      </c>
      <c r="F70" s="146">
        <v>1.5</v>
      </c>
      <c r="G70" s="146">
        <v>1.5</v>
      </c>
      <c r="H70" s="146" t="s">
        <v>140</v>
      </c>
      <c r="I70" s="382" t="s">
        <v>30</v>
      </c>
      <c r="J70" s="389">
        <f t="shared" si="10"/>
        <v>90</v>
      </c>
      <c r="K70" s="138">
        <v>45</v>
      </c>
      <c r="L70" s="138">
        <v>45</v>
      </c>
      <c r="M70" s="146">
        <v>0</v>
      </c>
      <c r="N70" s="146">
        <v>0</v>
      </c>
      <c r="O70" s="148">
        <v>45</v>
      </c>
      <c r="P70" s="405">
        <f t="shared" si="11"/>
        <v>30</v>
      </c>
      <c r="Q70" s="7"/>
    </row>
    <row r="71" spans="1:17" x14ac:dyDescent="0.2">
      <c r="A71" s="387">
        <v>10</v>
      </c>
      <c r="B71" s="356" t="s">
        <v>96</v>
      </c>
      <c r="C71" s="146">
        <v>4</v>
      </c>
      <c r="D71" s="146">
        <v>2</v>
      </c>
      <c r="E71" s="146">
        <v>1.2</v>
      </c>
      <c r="F71" s="146">
        <v>0.8</v>
      </c>
      <c r="G71" s="146">
        <v>1.2</v>
      </c>
      <c r="H71" s="146" t="s">
        <v>65</v>
      </c>
      <c r="I71" s="382" t="s">
        <v>30</v>
      </c>
      <c r="J71" s="389">
        <f t="shared" si="10"/>
        <v>50</v>
      </c>
      <c r="K71" s="146"/>
      <c r="L71" s="146">
        <v>30</v>
      </c>
      <c r="M71" s="146">
        <v>0</v>
      </c>
      <c r="N71" s="146">
        <v>20</v>
      </c>
      <c r="O71" s="148">
        <v>30</v>
      </c>
      <c r="P71" s="405">
        <f t="shared" si="11"/>
        <v>25</v>
      </c>
      <c r="Q71" s="7"/>
    </row>
    <row r="72" spans="1:17" x14ac:dyDescent="0.2">
      <c r="A72" s="387">
        <v>11</v>
      </c>
      <c r="B72" s="356" t="s">
        <v>108</v>
      </c>
      <c r="C72" s="146">
        <v>5</v>
      </c>
      <c r="D72" s="146">
        <v>7</v>
      </c>
      <c r="E72" s="146">
        <v>3.5</v>
      </c>
      <c r="F72" s="146">
        <v>3.5</v>
      </c>
      <c r="G72" s="146">
        <v>1.66</v>
      </c>
      <c r="H72" s="146" t="s">
        <v>140</v>
      </c>
      <c r="I72" s="382" t="s">
        <v>30</v>
      </c>
      <c r="J72" s="389">
        <f t="shared" si="10"/>
        <v>190</v>
      </c>
      <c r="K72" s="146">
        <v>45</v>
      </c>
      <c r="L72" s="146">
        <v>45</v>
      </c>
      <c r="M72" s="146">
        <v>5</v>
      </c>
      <c r="N72" s="146">
        <v>95</v>
      </c>
      <c r="O72" s="148">
        <v>45</v>
      </c>
      <c r="P72" s="405">
        <f t="shared" si="11"/>
        <v>27.142857142857142</v>
      </c>
      <c r="Q72" s="7"/>
    </row>
    <row r="73" spans="1:17" x14ac:dyDescent="0.2">
      <c r="A73" s="387">
        <v>12</v>
      </c>
      <c r="B73" s="356" t="s">
        <v>109</v>
      </c>
      <c r="C73" s="146">
        <v>5</v>
      </c>
      <c r="D73" s="146">
        <v>4</v>
      </c>
      <c r="E73" s="146">
        <v>2</v>
      </c>
      <c r="F73" s="146">
        <v>2</v>
      </c>
      <c r="G73" s="146">
        <v>1.2</v>
      </c>
      <c r="H73" s="146" t="s">
        <v>65</v>
      </c>
      <c r="I73" s="382" t="s">
        <v>30</v>
      </c>
      <c r="J73" s="389">
        <f t="shared" si="10"/>
        <v>100</v>
      </c>
      <c r="K73" s="146">
        <v>15</v>
      </c>
      <c r="L73" s="146">
        <v>30</v>
      </c>
      <c r="M73" s="146">
        <v>5</v>
      </c>
      <c r="N73" s="146">
        <v>50</v>
      </c>
      <c r="O73" s="148">
        <v>30</v>
      </c>
      <c r="P73" s="405">
        <f t="shared" si="11"/>
        <v>25</v>
      </c>
      <c r="Q73" s="7"/>
    </row>
    <row r="74" spans="1:17" x14ac:dyDescent="0.2">
      <c r="A74" s="387">
        <v>13</v>
      </c>
      <c r="B74" s="336" t="s">
        <v>111</v>
      </c>
      <c r="C74" s="146">
        <v>6</v>
      </c>
      <c r="D74" s="146">
        <v>2.5</v>
      </c>
      <c r="E74" s="146">
        <v>1.25</v>
      </c>
      <c r="F74" s="146">
        <v>1.25</v>
      </c>
      <c r="G74" s="146">
        <v>0</v>
      </c>
      <c r="H74" s="146" t="s">
        <v>65</v>
      </c>
      <c r="I74" s="382" t="s">
        <v>30</v>
      </c>
      <c r="J74" s="389">
        <f t="shared" si="10"/>
        <v>64</v>
      </c>
      <c r="K74" s="144">
        <v>30</v>
      </c>
      <c r="L74" s="146"/>
      <c r="M74" s="146">
        <v>2</v>
      </c>
      <c r="N74" s="146">
        <v>32</v>
      </c>
      <c r="O74" s="148">
        <v>0</v>
      </c>
      <c r="P74" s="405">
        <f t="shared" si="11"/>
        <v>25.6</v>
      </c>
      <c r="Q74" s="7"/>
    </row>
    <row r="75" spans="1:17" x14ac:dyDescent="0.2">
      <c r="A75" s="387">
        <v>14</v>
      </c>
      <c r="B75" s="336" t="s">
        <v>112</v>
      </c>
      <c r="C75" s="146">
        <v>6</v>
      </c>
      <c r="D75" s="143">
        <v>2.5</v>
      </c>
      <c r="E75" s="146">
        <v>1.25</v>
      </c>
      <c r="F75" s="146">
        <v>1.25</v>
      </c>
      <c r="G75" s="146">
        <v>1.17</v>
      </c>
      <c r="H75" s="146" t="s">
        <v>65</v>
      </c>
      <c r="I75" s="382" t="s">
        <v>30</v>
      </c>
      <c r="J75" s="389">
        <f t="shared" si="10"/>
        <v>64</v>
      </c>
      <c r="K75" s="146"/>
      <c r="L75" s="146">
        <v>30</v>
      </c>
      <c r="M75" s="146">
        <v>2</v>
      </c>
      <c r="N75" s="146">
        <v>32</v>
      </c>
      <c r="O75" s="148">
        <v>30</v>
      </c>
      <c r="P75" s="405">
        <f t="shared" si="11"/>
        <v>25.6</v>
      </c>
      <c r="Q75" s="7"/>
    </row>
    <row r="76" spans="1:17" x14ac:dyDescent="0.2">
      <c r="A76" s="387">
        <v>15</v>
      </c>
      <c r="B76" s="336" t="s">
        <v>113</v>
      </c>
      <c r="C76" s="146">
        <v>6</v>
      </c>
      <c r="D76" s="146">
        <v>2.5</v>
      </c>
      <c r="E76" s="146">
        <v>1.25</v>
      </c>
      <c r="F76" s="146">
        <v>1.25</v>
      </c>
      <c r="G76" s="146">
        <v>1.17</v>
      </c>
      <c r="H76" s="146" t="s">
        <v>65</v>
      </c>
      <c r="I76" s="382" t="s">
        <v>30</v>
      </c>
      <c r="J76" s="389">
        <f t="shared" si="10"/>
        <v>64</v>
      </c>
      <c r="K76" s="146"/>
      <c r="L76" s="146">
        <v>30</v>
      </c>
      <c r="M76" s="146">
        <v>2</v>
      </c>
      <c r="N76" s="146">
        <v>32</v>
      </c>
      <c r="O76" s="148">
        <v>30</v>
      </c>
      <c r="P76" s="405">
        <f t="shared" si="11"/>
        <v>25.6</v>
      </c>
      <c r="Q76" s="7"/>
    </row>
    <row r="77" spans="1:17" ht="13.5" thickBot="1" x14ac:dyDescent="0.25">
      <c r="A77" s="387">
        <v>16</v>
      </c>
      <c r="B77" s="392" t="s">
        <v>114</v>
      </c>
      <c r="C77" s="247">
        <v>6</v>
      </c>
      <c r="D77" s="247">
        <v>2.5</v>
      </c>
      <c r="E77" s="247">
        <v>1.25</v>
      </c>
      <c r="F77" s="247">
        <v>1.25</v>
      </c>
      <c r="G77" s="247">
        <v>1.17</v>
      </c>
      <c r="H77" s="383" t="s">
        <v>65</v>
      </c>
      <c r="I77" s="384" t="s">
        <v>30</v>
      </c>
      <c r="J77" s="390">
        <f t="shared" si="10"/>
        <v>64</v>
      </c>
      <c r="K77" s="247"/>
      <c r="L77" s="247">
        <v>30</v>
      </c>
      <c r="M77" s="247">
        <v>2</v>
      </c>
      <c r="N77" s="247">
        <v>32</v>
      </c>
      <c r="O77" s="248">
        <v>30</v>
      </c>
      <c r="P77" s="405">
        <f t="shared" si="11"/>
        <v>25.6</v>
      </c>
      <c r="Q77" s="7"/>
    </row>
    <row r="78" spans="1:17" ht="13.5" thickBot="1" x14ac:dyDescent="0.25">
      <c r="A78" s="239"/>
      <c r="B78" s="239" t="s">
        <v>57</v>
      </c>
      <c r="C78" s="239"/>
      <c r="D78" s="230">
        <f>SUM(D62:D77)</f>
        <v>42.5</v>
      </c>
      <c r="E78" s="230">
        <f>SUM(E62:E77)</f>
        <v>22.759999999999998</v>
      </c>
      <c r="F78" s="230">
        <f>SUM(F62:F77)</f>
        <v>19.740000000000002</v>
      </c>
      <c r="G78" s="230">
        <f>SUM(G62:G77)</f>
        <v>14.69</v>
      </c>
      <c r="H78" s="197" t="s">
        <v>48</v>
      </c>
      <c r="I78" s="229" t="s">
        <v>48</v>
      </c>
      <c r="J78" s="230">
        <f t="shared" ref="J78:O78" si="12">SUM(J62:J77)</f>
        <v>1152</v>
      </c>
      <c r="K78" s="230">
        <f t="shared" si="12"/>
        <v>240</v>
      </c>
      <c r="L78" s="230">
        <f t="shared" si="12"/>
        <v>390</v>
      </c>
      <c r="M78" s="230">
        <f t="shared" si="12"/>
        <v>47</v>
      </c>
      <c r="N78" s="230">
        <f t="shared" si="12"/>
        <v>475</v>
      </c>
      <c r="O78" s="230">
        <f t="shared" si="12"/>
        <v>390</v>
      </c>
      <c r="P78" s="405">
        <f>J78/D78</f>
        <v>27.105882352941176</v>
      </c>
      <c r="Q78" s="123"/>
    </row>
    <row r="79" spans="1:17" x14ac:dyDescent="0.2">
      <c r="A79" s="184"/>
      <c r="B79" s="185" t="s">
        <v>58</v>
      </c>
      <c r="C79" s="240"/>
      <c r="D79" s="188">
        <f>G78</f>
        <v>14.69</v>
      </c>
      <c r="E79" s="188"/>
      <c r="F79" s="189"/>
      <c r="G79" s="189"/>
      <c r="H79" s="190" t="s">
        <v>48</v>
      </c>
      <c r="I79" s="193" t="s">
        <v>48</v>
      </c>
      <c r="J79" s="232">
        <f>O78</f>
        <v>390</v>
      </c>
      <c r="K79" s="189"/>
      <c r="L79" s="189"/>
      <c r="M79" s="232"/>
      <c r="N79" s="232"/>
      <c r="O79" s="231"/>
      <c r="P79" s="404"/>
      <c r="Q79" s="123"/>
    </row>
    <row r="80" spans="1:17" ht="13.5" thickBot="1" x14ac:dyDescent="0.25">
      <c r="A80" s="194"/>
      <c r="B80" s="195" t="s">
        <v>59</v>
      </c>
      <c r="C80" s="241"/>
      <c r="D80" s="242">
        <f>SUM(D62:D77)</f>
        <v>42.5</v>
      </c>
      <c r="E80" s="242">
        <f>SUM(E62:E77)</f>
        <v>22.759999999999998</v>
      </c>
      <c r="F80" s="242">
        <f>SUM(F62:F77)</f>
        <v>19.740000000000002</v>
      </c>
      <c r="G80" s="242">
        <f>SUM(G62:G77)</f>
        <v>14.69</v>
      </c>
      <c r="H80" s="197" t="s">
        <v>48</v>
      </c>
      <c r="I80" s="229" t="s">
        <v>48</v>
      </c>
      <c r="J80" s="242">
        <f t="shared" ref="J80:O80" si="13">SUM(J62:J77)</f>
        <v>1152</v>
      </c>
      <c r="K80" s="242">
        <f t="shared" si="13"/>
        <v>240</v>
      </c>
      <c r="L80" s="242">
        <f t="shared" si="13"/>
        <v>390</v>
      </c>
      <c r="M80" s="242">
        <f t="shared" si="13"/>
        <v>47</v>
      </c>
      <c r="N80" s="242">
        <f t="shared" si="13"/>
        <v>475</v>
      </c>
      <c r="O80" s="242">
        <f t="shared" si="13"/>
        <v>390</v>
      </c>
      <c r="P80" s="404"/>
      <c r="Q80" s="123"/>
    </row>
    <row r="81" spans="1:17" ht="13.5" thickBot="1" x14ac:dyDescent="0.25">
      <c r="A81" s="81" t="s">
        <v>45</v>
      </c>
      <c r="B81" s="221" t="s">
        <v>12</v>
      </c>
      <c r="C81" s="129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35"/>
      <c r="P81" s="404"/>
      <c r="Q81" s="7"/>
    </row>
    <row r="82" spans="1:17" x14ac:dyDescent="0.2">
      <c r="A82" s="243">
        <v>1</v>
      </c>
      <c r="B82" s="336" t="s">
        <v>101</v>
      </c>
      <c r="C82" s="340">
        <v>5</v>
      </c>
      <c r="D82" s="342">
        <v>4</v>
      </c>
      <c r="E82" s="244">
        <v>2</v>
      </c>
      <c r="F82" s="244">
        <v>2</v>
      </c>
      <c r="G82" s="244">
        <v>0</v>
      </c>
      <c r="H82" s="133" t="s">
        <v>65</v>
      </c>
      <c r="I82" s="245" t="s">
        <v>30</v>
      </c>
      <c r="J82" s="246">
        <f>K82+L82+M82+N82</f>
        <v>100</v>
      </c>
      <c r="K82" s="227">
        <v>45</v>
      </c>
      <c r="L82" s="144"/>
      <c r="M82" s="244">
        <v>5</v>
      </c>
      <c r="N82" s="244">
        <v>50</v>
      </c>
      <c r="O82" s="134">
        <v>0</v>
      </c>
      <c r="P82" s="404">
        <f>J82/D82</f>
        <v>25</v>
      </c>
      <c r="Q82" s="7"/>
    </row>
    <row r="83" spans="1:17" x14ac:dyDescent="0.2">
      <c r="A83" s="226">
        <v>2</v>
      </c>
      <c r="B83" s="336" t="s">
        <v>119</v>
      </c>
      <c r="C83" s="340">
        <v>5</v>
      </c>
      <c r="D83" s="342">
        <v>4</v>
      </c>
      <c r="E83" s="146">
        <v>2</v>
      </c>
      <c r="F83" s="146">
        <v>2</v>
      </c>
      <c r="G83" s="146">
        <v>1.8</v>
      </c>
      <c r="H83" s="144" t="s">
        <v>65</v>
      </c>
      <c r="I83" s="145" t="s">
        <v>30</v>
      </c>
      <c r="J83" s="141">
        <f>K83+L83+M83+N83</f>
        <v>100</v>
      </c>
      <c r="K83" s="227"/>
      <c r="L83" s="144">
        <v>45</v>
      </c>
      <c r="M83" s="146">
        <v>5</v>
      </c>
      <c r="N83" s="146">
        <v>50</v>
      </c>
      <c r="O83" s="148">
        <v>45</v>
      </c>
      <c r="P83" s="404">
        <f t="shared" ref="P83:P85" si="14">J83/D83</f>
        <v>25</v>
      </c>
      <c r="Q83" s="7"/>
    </row>
    <row r="84" spans="1:17" x14ac:dyDescent="0.2">
      <c r="A84" s="226">
        <v>3</v>
      </c>
      <c r="B84" s="336" t="s">
        <v>101</v>
      </c>
      <c r="C84" s="340">
        <v>6</v>
      </c>
      <c r="D84" s="342">
        <v>2.5</v>
      </c>
      <c r="E84" s="146">
        <v>1.25</v>
      </c>
      <c r="F84" s="146">
        <v>1.25</v>
      </c>
      <c r="G84" s="146">
        <v>0</v>
      </c>
      <c r="H84" s="144" t="s">
        <v>65</v>
      </c>
      <c r="I84" s="145" t="s">
        <v>30</v>
      </c>
      <c r="J84" s="141">
        <f t="shared" ref="J84:J85" si="15">K84+L84+M84+N84</f>
        <v>66</v>
      </c>
      <c r="K84" s="227">
        <v>30</v>
      </c>
      <c r="L84" s="144"/>
      <c r="M84" s="146">
        <v>3</v>
      </c>
      <c r="N84" s="146">
        <v>33</v>
      </c>
      <c r="O84" s="148">
        <v>0</v>
      </c>
      <c r="P84" s="404">
        <f t="shared" si="14"/>
        <v>26.4</v>
      </c>
      <c r="Q84" s="7"/>
    </row>
    <row r="85" spans="1:17" ht="13.5" thickBot="1" x14ac:dyDescent="0.25">
      <c r="A85" s="226">
        <v>4</v>
      </c>
      <c r="B85" s="336" t="s">
        <v>119</v>
      </c>
      <c r="C85" s="340">
        <v>6</v>
      </c>
      <c r="D85" s="342">
        <v>4</v>
      </c>
      <c r="E85" s="146">
        <v>2</v>
      </c>
      <c r="F85" s="146">
        <v>2</v>
      </c>
      <c r="G85" s="146">
        <v>1.8</v>
      </c>
      <c r="H85" s="144" t="s">
        <v>65</v>
      </c>
      <c r="I85" s="145" t="s">
        <v>30</v>
      </c>
      <c r="J85" s="141">
        <f t="shared" si="15"/>
        <v>100</v>
      </c>
      <c r="K85" s="227"/>
      <c r="L85" s="144">
        <v>45</v>
      </c>
      <c r="M85" s="146">
        <v>5</v>
      </c>
      <c r="N85" s="146">
        <v>50</v>
      </c>
      <c r="O85" s="148">
        <v>45</v>
      </c>
      <c r="P85" s="404">
        <f t="shared" si="14"/>
        <v>25</v>
      </c>
      <c r="Q85" s="7"/>
    </row>
    <row r="86" spans="1:17" ht="13.5" thickBot="1" x14ac:dyDescent="0.25">
      <c r="A86" s="176"/>
      <c r="B86" s="177" t="s">
        <v>57</v>
      </c>
      <c r="C86" s="239"/>
      <c r="D86" s="208">
        <f>SUM(D82:D85)</f>
        <v>14.5</v>
      </c>
      <c r="E86" s="208">
        <f t="shared" ref="E86:G86" si="16">SUM(E82:E85)</f>
        <v>7.25</v>
      </c>
      <c r="F86" s="239">
        <f t="shared" si="16"/>
        <v>7.25</v>
      </c>
      <c r="G86" s="239">
        <f t="shared" si="16"/>
        <v>3.6</v>
      </c>
      <c r="H86" s="197" t="s">
        <v>48</v>
      </c>
      <c r="I86" s="229" t="s">
        <v>48</v>
      </c>
      <c r="J86" s="230">
        <f>SUM(J82:J85)</f>
        <v>366</v>
      </c>
      <c r="K86" s="230">
        <f t="shared" ref="K86:O86" si="17">SUM(K82:K85)</f>
        <v>75</v>
      </c>
      <c r="L86" s="230">
        <f t="shared" si="17"/>
        <v>90</v>
      </c>
      <c r="M86" s="230">
        <f t="shared" si="17"/>
        <v>18</v>
      </c>
      <c r="N86" s="230">
        <f t="shared" si="17"/>
        <v>183</v>
      </c>
      <c r="O86" s="230">
        <f t="shared" si="17"/>
        <v>90</v>
      </c>
      <c r="P86" s="404">
        <f>J86/D86:D87</f>
        <v>25.241379310344829</v>
      </c>
      <c r="Q86" s="123"/>
    </row>
    <row r="87" spans="1:17" ht="13.5" thickBot="1" x14ac:dyDescent="0.25">
      <c r="A87" s="184"/>
      <c r="B87" s="185" t="s">
        <v>58</v>
      </c>
      <c r="C87" s="240"/>
      <c r="D87" s="208">
        <f>G86</f>
        <v>3.6</v>
      </c>
      <c r="E87" s="188"/>
      <c r="F87" s="189"/>
      <c r="G87" s="189"/>
      <c r="H87" s="190" t="s">
        <v>48</v>
      </c>
      <c r="I87" s="193" t="s">
        <v>48</v>
      </c>
      <c r="J87" s="232">
        <f>O86</f>
        <v>90</v>
      </c>
      <c r="K87" s="189"/>
      <c r="L87" s="189"/>
      <c r="M87" s="232"/>
      <c r="N87" s="232"/>
      <c r="O87" s="231"/>
      <c r="P87" s="404"/>
      <c r="Q87" s="123"/>
    </row>
    <row r="88" spans="1:17" ht="13.5" thickBot="1" x14ac:dyDescent="0.25">
      <c r="A88" s="194"/>
      <c r="B88" s="195" t="s">
        <v>59</v>
      </c>
      <c r="C88" s="249"/>
      <c r="D88" s="208">
        <f>SUM(D82:D85)</f>
        <v>14.5</v>
      </c>
      <c r="E88" s="208">
        <f t="shared" ref="E88:G88" si="18">SUM(E82:E85)</f>
        <v>7.25</v>
      </c>
      <c r="F88" s="239">
        <f t="shared" si="18"/>
        <v>7.25</v>
      </c>
      <c r="G88" s="239">
        <f t="shared" si="18"/>
        <v>3.6</v>
      </c>
      <c r="H88" s="197" t="s">
        <v>48</v>
      </c>
      <c r="I88" s="229" t="s">
        <v>48</v>
      </c>
      <c r="J88" s="242">
        <f>SUM(J82:J85)</f>
        <v>366</v>
      </c>
      <c r="K88" s="242">
        <f t="shared" ref="K88:O88" si="19">SUM(K82:K85)</f>
        <v>75</v>
      </c>
      <c r="L88" s="242">
        <f t="shared" si="19"/>
        <v>90</v>
      </c>
      <c r="M88" s="242">
        <f t="shared" si="19"/>
        <v>18</v>
      </c>
      <c r="N88" s="242">
        <f t="shared" si="19"/>
        <v>183</v>
      </c>
      <c r="O88" s="242">
        <f t="shared" si="19"/>
        <v>90</v>
      </c>
      <c r="P88" s="397"/>
      <c r="Q88" s="123"/>
    </row>
    <row r="89" spans="1:17" s="259" customFormat="1" ht="13.5" thickBot="1" x14ac:dyDescent="0.25">
      <c r="A89" s="250" t="s">
        <v>46</v>
      </c>
      <c r="B89" s="251" t="s">
        <v>127</v>
      </c>
      <c r="C89" s="252">
        <v>4</v>
      </c>
      <c r="D89" s="260">
        <v>5</v>
      </c>
      <c r="E89" s="253">
        <v>3</v>
      </c>
      <c r="F89" s="254">
        <v>2</v>
      </c>
      <c r="G89" s="254">
        <v>6</v>
      </c>
      <c r="H89" s="255" t="s">
        <v>48</v>
      </c>
      <c r="I89" s="254" t="s">
        <v>30</v>
      </c>
      <c r="J89" s="256">
        <f>M89+N89</f>
        <v>125</v>
      </c>
      <c r="K89" s="254"/>
      <c r="L89" s="254"/>
      <c r="M89" s="257">
        <v>75</v>
      </c>
      <c r="N89" s="257">
        <v>50</v>
      </c>
      <c r="O89" s="258">
        <v>125</v>
      </c>
      <c r="P89" s="404">
        <f>J89/D89:D90</f>
        <v>25</v>
      </c>
      <c r="Q89" s="22"/>
    </row>
    <row r="90" spans="1:17" s="259" customFormat="1" ht="13.5" thickBot="1" x14ac:dyDescent="0.25">
      <c r="A90" s="250" t="s">
        <v>124</v>
      </c>
      <c r="B90" s="251" t="s">
        <v>125</v>
      </c>
      <c r="C90" s="252">
        <v>6</v>
      </c>
      <c r="D90" s="260">
        <v>10</v>
      </c>
      <c r="E90" s="254">
        <v>5</v>
      </c>
      <c r="F90" s="254">
        <v>5</v>
      </c>
      <c r="G90" s="254">
        <v>2</v>
      </c>
      <c r="H90" s="255" t="s">
        <v>48</v>
      </c>
      <c r="I90" s="254" t="s">
        <v>30</v>
      </c>
      <c r="J90" s="256">
        <f>M90+N90</f>
        <v>250</v>
      </c>
      <c r="K90" s="254"/>
      <c r="L90" s="254"/>
      <c r="M90" s="257">
        <v>125</v>
      </c>
      <c r="N90" s="257">
        <v>125</v>
      </c>
      <c r="O90" s="258">
        <v>50</v>
      </c>
      <c r="P90" s="403">
        <f>J90/D90</f>
        <v>25</v>
      </c>
      <c r="Q90" s="22"/>
    </row>
    <row r="91" spans="1:17" ht="13.5" thickBot="1" x14ac:dyDescent="0.25"/>
    <row r="92" spans="1:17" ht="13.5" thickBot="1" x14ac:dyDescent="0.25">
      <c r="A92" s="460" t="s">
        <v>144</v>
      </c>
      <c r="B92" s="461"/>
      <c r="C92" s="261" t="s">
        <v>48</v>
      </c>
      <c r="D92" s="262">
        <f>D21+D25+D27+D28+D29+D30+D35+D40+D41+D42+D62+D63</f>
        <v>30</v>
      </c>
      <c r="E92" s="262">
        <f t="shared" ref="E92:G92" si="20">E21+E25+E27+E28+E29+E30+E35+E40+E41+E42+E62+E63</f>
        <v>16.91</v>
      </c>
      <c r="F92" s="262">
        <f t="shared" si="20"/>
        <v>13.09</v>
      </c>
      <c r="G92" s="262">
        <f t="shared" si="20"/>
        <v>10.47</v>
      </c>
      <c r="H92" s="263" t="s">
        <v>48</v>
      </c>
      <c r="I92" s="264" t="s">
        <v>48</v>
      </c>
      <c r="J92" s="262">
        <f t="shared" ref="J92:O92" si="21">J21+J25+J27+J28+J29+J30+J35+J40+J41+J42+J62+J63</f>
        <v>802</v>
      </c>
      <c r="K92" s="262">
        <f t="shared" si="21"/>
        <v>165</v>
      </c>
      <c r="L92" s="262">
        <f t="shared" si="21"/>
        <v>252</v>
      </c>
      <c r="M92" s="262">
        <f t="shared" si="21"/>
        <v>30</v>
      </c>
      <c r="N92" s="262">
        <f t="shared" si="21"/>
        <v>355</v>
      </c>
      <c r="O92" s="358">
        <f t="shared" si="21"/>
        <v>255</v>
      </c>
      <c r="P92" s="400"/>
      <c r="Q92" s="7"/>
    </row>
    <row r="93" spans="1:17" ht="13.5" thickBot="1" x14ac:dyDescent="0.25">
      <c r="A93" s="460" t="s">
        <v>145</v>
      </c>
      <c r="B93" s="461"/>
      <c r="C93" s="261" t="s">
        <v>48</v>
      </c>
      <c r="D93" s="265">
        <f>D22+D26+D43+D44+D45+D46+D64+D65+D66</f>
        <v>30</v>
      </c>
      <c r="E93" s="265">
        <f t="shared" ref="E93:G93" si="22">E22+E26+E43+E44+E45+E46+E64+E65+E66</f>
        <v>16.549999999999997</v>
      </c>
      <c r="F93" s="265">
        <f t="shared" si="22"/>
        <v>13.450000000000001</v>
      </c>
      <c r="G93" s="265">
        <f t="shared" si="22"/>
        <v>10.75</v>
      </c>
      <c r="H93" s="266" t="s">
        <v>48</v>
      </c>
      <c r="I93" s="267" t="s">
        <v>48</v>
      </c>
      <c r="J93" s="265">
        <f t="shared" ref="J93:O93" si="23">J22+J26+J43+J44+J45+J46+J64+J65+J66</f>
        <v>821</v>
      </c>
      <c r="K93" s="265">
        <f t="shared" si="23"/>
        <v>165</v>
      </c>
      <c r="L93" s="265">
        <f t="shared" si="23"/>
        <v>270</v>
      </c>
      <c r="M93" s="265">
        <f t="shared" si="23"/>
        <v>33</v>
      </c>
      <c r="N93" s="265">
        <f t="shared" si="23"/>
        <v>353</v>
      </c>
      <c r="O93" s="359">
        <f t="shared" si="23"/>
        <v>255</v>
      </c>
      <c r="P93" s="400"/>
      <c r="Q93" s="7"/>
    </row>
    <row r="94" spans="1:17" ht="13.5" thickBot="1" x14ac:dyDescent="0.25">
      <c r="A94" s="460" t="s">
        <v>91</v>
      </c>
      <c r="B94" s="461"/>
      <c r="C94" s="261" t="s">
        <v>48</v>
      </c>
      <c r="D94" s="262">
        <f>D23+D47+D48+D49+D50+D67+D68+D69</f>
        <v>30</v>
      </c>
      <c r="E94" s="262">
        <f>E23+E47+E48+E49+E50+E67+E68+E69</f>
        <v>16.519999999999996</v>
      </c>
      <c r="F94" s="262">
        <f>F23+F47+F48+F49+F50+F67+F68+F69</f>
        <v>13.480000000000002</v>
      </c>
      <c r="G94" s="262">
        <f>G23+G47+G48+G49+G50+G67+G68+G69</f>
        <v>10.5</v>
      </c>
      <c r="H94" s="263" t="s">
        <v>48</v>
      </c>
      <c r="I94" s="264" t="s">
        <v>48</v>
      </c>
      <c r="J94" s="262">
        <f t="shared" ref="J94:O94" si="24">J23+J47+J48+J49+J50+J67+J68+J69</f>
        <v>776</v>
      </c>
      <c r="K94" s="262">
        <f t="shared" si="24"/>
        <v>165</v>
      </c>
      <c r="L94" s="262">
        <f t="shared" si="24"/>
        <v>240</v>
      </c>
      <c r="M94" s="262">
        <f t="shared" si="24"/>
        <v>22</v>
      </c>
      <c r="N94" s="262">
        <f t="shared" si="24"/>
        <v>349</v>
      </c>
      <c r="O94" s="358">
        <f t="shared" si="24"/>
        <v>240</v>
      </c>
      <c r="P94" s="400"/>
      <c r="Q94" s="7"/>
    </row>
    <row r="95" spans="1:17" ht="13.5" thickBot="1" x14ac:dyDescent="0.25">
      <c r="A95" s="460" t="s">
        <v>92</v>
      </c>
      <c r="B95" s="461"/>
      <c r="C95" s="261" t="s">
        <v>48</v>
      </c>
      <c r="D95" s="265">
        <f>D24+D51+D52+D53+D54+D70+D71+D89</f>
        <v>30</v>
      </c>
      <c r="E95" s="265">
        <f>E24+E51+E52+E53+E54+E70+E71+E89</f>
        <v>17.02</v>
      </c>
      <c r="F95" s="265">
        <f>F24+F51+F52+F53+F54+F70+F71+F89</f>
        <v>12.98</v>
      </c>
      <c r="G95" s="265">
        <f>G24+G51+G52+G53+G54+G70+G71+G89</f>
        <v>15.5</v>
      </c>
      <c r="H95" s="266" t="s">
        <v>48</v>
      </c>
      <c r="I95" s="267" t="s">
        <v>48</v>
      </c>
      <c r="J95" s="265">
        <f t="shared" ref="J95:O95" si="25">J24+J51+J52+J53+J54+J70+J71+J89</f>
        <v>775</v>
      </c>
      <c r="K95" s="265">
        <f t="shared" si="25"/>
        <v>165</v>
      </c>
      <c r="L95" s="265">
        <f t="shared" si="25"/>
        <v>225</v>
      </c>
      <c r="M95" s="265">
        <f t="shared" si="25"/>
        <v>93</v>
      </c>
      <c r="N95" s="265">
        <f t="shared" si="25"/>
        <v>292</v>
      </c>
      <c r="O95" s="359">
        <f t="shared" si="25"/>
        <v>350</v>
      </c>
      <c r="P95" s="400"/>
      <c r="Q95" s="7"/>
    </row>
    <row r="96" spans="1:17" ht="13.5" thickBot="1" x14ac:dyDescent="0.25">
      <c r="A96" s="460" t="s">
        <v>104</v>
      </c>
      <c r="B96" s="461"/>
      <c r="C96" s="261" t="s">
        <v>48</v>
      </c>
      <c r="D96" s="262">
        <f>D55+D56+D72+D73+D82+D83</f>
        <v>30</v>
      </c>
      <c r="E96" s="262">
        <f t="shared" ref="E96:G96" si="26">E55+E56+E72+E73+E82+E83</f>
        <v>15.3</v>
      </c>
      <c r="F96" s="262">
        <f t="shared" si="26"/>
        <v>14.7</v>
      </c>
      <c r="G96" s="262">
        <f t="shared" si="26"/>
        <v>7.66</v>
      </c>
      <c r="H96" s="263" t="s">
        <v>48</v>
      </c>
      <c r="I96" s="264" t="s">
        <v>48</v>
      </c>
      <c r="J96" s="262">
        <f t="shared" ref="J96:O96" si="27">J55+J56+J72+J73+J82+J83</f>
        <v>765</v>
      </c>
      <c r="K96" s="262">
        <f t="shared" si="27"/>
        <v>165</v>
      </c>
      <c r="L96" s="262">
        <f t="shared" si="27"/>
        <v>195</v>
      </c>
      <c r="M96" s="262">
        <f t="shared" si="27"/>
        <v>30</v>
      </c>
      <c r="N96" s="262">
        <f t="shared" si="27"/>
        <v>375</v>
      </c>
      <c r="O96" s="358">
        <f t="shared" si="27"/>
        <v>195</v>
      </c>
      <c r="P96" s="400"/>
      <c r="Q96" s="7"/>
    </row>
    <row r="97" spans="1:17" ht="13.5" thickBot="1" x14ac:dyDescent="0.25">
      <c r="A97" s="460" t="s">
        <v>146</v>
      </c>
      <c r="B97" s="461"/>
      <c r="C97" s="261" t="s">
        <v>48</v>
      </c>
      <c r="D97" s="262">
        <f>D57+D74+D75+D76+D77+D84+D85+D90</f>
        <v>30</v>
      </c>
      <c r="E97" s="385">
        <f t="shared" ref="E97:G97" si="28">E57+E74+E75+E76+E77+E84+E85+E90</f>
        <v>15</v>
      </c>
      <c r="F97" s="385">
        <f t="shared" si="28"/>
        <v>15</v>
      </c>
      <c r="G97" s="385">
        <f t="shared" si="28"/>
        <v>8.9499999999999993</v>
      </c>
      <c r="H97" s="360" t="s">
        <v>48</v>
      </c>
      <c r="I97" s="361" t="s">
        <v>48</v>
      </c>
      <c r="J97" s="262">
        <f t="shared" ref="J97:O97" si="29">J57+J74+J75+J76+J77+J84+J85+J90</f>
        <v>768</v>
      </c>
      <c r="K97" s="262">
        <f t="shared" si="29"/>
        <v>60</v>
      </c>
      <c r="L97" s="262">
        <f t="shared" si="29"/>
        <v>180</v>
      </c>
      <c r="M97" s="262">
        <f t="shared" si="29"/>
        <v>144</v>
      </c>
      <c r="N97" s="262">
        <f t="shared" si="29"/>
        <v>384</v>
      </c>
      <c r="O97" s="358">
        <f t="shared" si="29"/>
        <v>230</v>
      </c>
      <c r="P97" s="400"/>
      <c r="Q97" s="7"/>
    </row>
    <row r="98" spans="1:17" ht="13.5" thickBot="1" x14ac:dyDescent="0.25">
      <c r="A98" s="5"/>
      <c r="B98" s="46"/>
      <c r="C98" s="6"/>
      <c r="D98" s="6"/>
      <c r="E98" s="6"/>
      <c r="F98" s="6"/>
      <c r="G98" s="7"/>
      <c r="H98" s="7"/>
      <c r="I98" s="7"/>
      <c r="J98" s="7"/>
      <c r="K98" s="7"/>
      <c r="L98" s="7"/>
      <c r="M98" s="7"/>
      <c r="N98" s="7"/>
      <c r="O98" s="7"/>
      <c r="P98" s="400"/>
      <c r="Q98" s="7"/>
    </row>
    <row r="99" spans="1:17" ht="13.5" thickBot="1" x14ac:dyDescent="0.25">
      <c r="A99" s="542" t="s">
        <v>147</v>
      </c>
      <c r="B99" s="543"/>
      <c r="C99" s="268" t="s">
        <v>48</v>
      </c>
      <c r="D99" s="269">
        <f>D92+D93</f>
        <v>60</v>
      </c>
      <c r="E99" s="269">
        <f t="shared" ref="E99:G99" si="30">E92+E93</f>
        <v>33.459999999999994</v>
      </c>
      <c r="F99" s="269">
        <f t="shared" si="30"/>
        <v>26.54</v>
      </c>
      <c r="G99" s="269">
        <f t="shared" si="30"/>
        <v>21.22</v>
      </c>
      <c r="H99" s="269" t="s">
        <v>48</v>
      </c>
      <c r="I99" s="269" t="s">
        <v>48</v>
      </c>
      <c r="J99" s="269">
        <f t="shared" ref="J99:O99" si="31">J92+J93</f>
        <v>1623</v>
      </c>
      <c r="K99" s="269">
        <f t="shared" si="31"/>
        <v>330</v>
      </c>
      <c r="L99" s="269">
        <f t="shared" si="31"/>
        <v>522</v>
      </c>
      <c r="M99" s="269">
        <f t="shared" si="31"/>
        <v>63</v>
      </c>
      <c r="N99" s="269">
        <f t="shared" si="31"/>
        <v>708</v>
      </c>
      <c r="O99" s="269">
        <f t="shared" si="31"/>
        <v>510</v>
      </c>
      <c r="P99" s="400"/>
      <c r="Q99" s="7"/>
    </row>
    <row r="100" spans="1:17" ht="13.5" thickBot="1" x14ac:dyDescent="0.25">
      <c r="A100" s="542" t="s">
        <v>148</v>
      </c>
      <c r="B100" s="543"/>
      <c r="C100" s="268" t="s">
        <v>48</v>
      </c>
      <c r="D100" s="269">
        <f>D94+D95</f>
        <v>60</v>
      </c>
      <c r="E100" s="269">
        <f t="shared" ref="E100:G100" si="32">E94+E95</f>
        <v>33.539999999999992</v>
      </c>
      <c r="F100" s="269">
        <f t="shared" si="32"/>
        <v>26.46</v>
      </c>
      <c r="G100" s="269">
        <f t="shared" si="32"/>
        <v>26</v>
      </c>
      <c r="H100" s="269" t="s">
        <v>48</v>
      </c>
      <c r="I100" s="269" t="s">
        <v>48</v>
      </c>
      <c r="J100" s="269">
        <f t="shared" ref="J100:O100" si="33">J94+J95</f>
        <v>1551</v>
      </c>
      <c r="K100" s="269">
        <f t="shared" si="33"/>
        <v>330</v>
      </c>
      <c r="L100" s="269">
        <f t="shared" si="33"/>
        <v>465</v>
      </c>
      <c r="M100" s="269">
        <f t="shared" si="33"/>
        <v>115</v>
      </c>
      <c r="N100" s="269">
        <f t="shared" si="33"/>
        <v>641</v>
      </c>
      <c r="O100" s="269">
        <f t="shared" si="33"/>
        <v>590</v>
      </c>
      <c r="P100" s="400"/>
      <c r="Q100" s="7"/>
    </row>
    <row r="101" spans="1:17" ht="13.5" thickBot="1" x14ac:dyDescent="0.25">
      <c r="A101" s="542" t="s">
        <v>149</v>
      </c>
      <c r="B101" s="543"/>
      <c r="C101" s="268" t="s">
        <v>48</v>
      </c>
      <c r="D101" s="269">
        <f>D96+D97</f>
        <v>60</v>
      </c>
      <c r="E101" s="269">
        <f t="shared" ref="E101:F101" si="34">E96+E97</f>
        <v>30.3</v>
      </c>
      <c r="F101" s="269">
        <f t="shared" si="34"/>
        <v>29.7</v>
      </c>
      <c r="G101" s="269">
        <f>G96+G97</f>
        <v>16.61</v>
      </c>
      <c r="H101" s="269" t="s">
        <v>48</v>
      </c>
      <c r="I101" s="269" t="s">
        <v>48</v>
      </c>
      <c r="J101" s="269">
        <f>J96+J97</f>
        <v>1533</v>
      </c>
      <c r="K101" s="269">
        <f t="shared" ref="K101:O101" si="35">K96+K97</f>
        <v>225</v>
      </c>
      <c r="L101" s="269">
        <f t="shared" si="35"/>
        <v>375</v>
      </c>
      <c r="M101" s="269">
        <f t="shared" si="35"/>
        <v>174</v>
      </c>
      <c r="N101" s="269">
        <f t="shared" si="35"/>
        <v>759</v>
      </c>
      <c r="O101" s="269">
        <f t="shared" si="35"/>
        <v>425</v>
      </c>
      <c r="P101" s="400"/>
      <c r="Q101" s="7"/>
    </row>
    <row r="102" spans="1:17" ht="13.5" thickBot="1" x14ac:dyDescent="0.25">
      <c r="A102" s="33"/>
      <c r="B102" s="3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400"/>
      <c r="Q102" s="7"/>
    </row>
    <row r="103" spans="1:17" ht="13.5" thickBot="1" x14ac:dyDescent="0.25">
      <c r="A103" s="539" t="s">
        <v>150</v>
      </c>
      <c r="B103" s="540"/>
      <c r="C103" s="270" t="s">
        <v>48</v>
      </c>
      <c r="D103" s="271">
        <f>D99+D100+D101</f>
        <v>180</v>
      </c>
      <c r="E103" s="271">
        <f t="shared" ref="E103:G103" si="36">E99+E100+E101</f>
        <v>97.299999999999983</v>
      </c>
      <c r="F103" s="271">
        <f t="shared" si="36"/>
        <v>82.7</v>
      </c>
      <c r="G103" s="271">
        <f t="shared" si="36"/>
        <v>63.83</v>
      </c>
      <c r="H103" s="271" t="s">
        <v>48</v>
      </c>
      <c r="I103" s="271" t="s">
        <v>48</v>
      </c>
      <c r="J103" s="271">
        <f t="shared" ref="J103:O103" si="37">J99+J100+J101</f>
        <v>4707</v>
      </c>
      <c r="K103" s="271">
        <f t="shared" si="37"/>
        <v>885</v>
      </c>
      <c r="L103" s="271">
        <f t="shared" si="37"/>
        <v>1362</v>
      </c>
      <c r="M103" s="271">
        <f t="shared" si="37"/>
        <v>352</v>
      </c>
      <c r="N103" s="271">
        <f t="shared" si="37"/>
        <v>2108</v>
      </c>
      <c r="O103" s="271">
        <f t="shared" si="37"/>
        <v>1525</v>
      </c>
      <c r="P103" s="400"/>
      <c r="Q103" s="7"/>
    </row>
    <row r="104" spans="1:17" x14ac:dyDescent="0.2">
      <c r="A104" s="33"/>
      <c r="B104" s="3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00"/>
      <c r="Q104" s="7"/>
    </row>
    <row r="105" spans="1:17" x14ac:dyDescent="0.2">
      <c r="A105" s="6"/>
      <c r="B105" s="46" t="s">
        <v>151</v>
      </c>
      <c r="C105" s="6"/>
      <c r="D105" s="6"/>
      <c r="E105" s="6"/>
      <c r="F105" s="6"/>
      <c r="G105" s="7"/>
      <c r="H105" s="7"/>
      <c r="I105" s="7"/>
      <c r="J105" s="7"/>
      <c r="K105" s="7"/>
      <c r="L105" s="7"/>
      <c r="M105" s="7"/>
      <c r="N105" s="7"/>
      <c r="O105" s="7"/>
      <c r="P105" s="400"/>
      <c r="Q105" s="7"/>
    </row>
    <row r="106" spans="1:17" x14ac:dyDescent="0.2">
      <c r="A106" s="6"/>
      <c r="B106" s="46" t="s">
        <v>55</v>
      </c>
      <c r="C106" s="6"/>
      <c r="D106" s="6"/>
      <c r="E106" s="6"/>
      <c r="F106" s="6"/>
      <c r="G106" s="7"/>
      <c r="H106" s="7"/>
      <c r="I106" s="7"/>
      <c r="J106" s="7"/>
      <c r="K106" s="7"/>
      <c r="L106" s="7"/>
      <c r="M106" s="7"/>
      <c r="N106" s="7"/>
      <c r="O106" s="7"/>
      <c r="P106" s="400"/>
      <c r="Q106" s="7"/>
    </row>
    <row r="107" spans="1:17" x14ac:dyDescent="0.2">
      <c r="A107" s="6"/>
      <c r="B107" s="46"/>
      <c r="C107" s="6"/>
      <c r="D107" s="6"/>
      <c r="E107" s="6"/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400"/>
      <c r="Q107" s="7"/>
    </row>
    <row r="108" spans="1:17" x14ac:dyDescent="0.2">
      <c r="A108" s="6"/>
      <c r="B108" s="46"/>
      <c r="C108" s="6"/>
      <c r="D108" s="6"/>
      <c r="E108" s="6"/>
      <c r="F108" s="6"/>
      <c r="G108" s="7"/>
      <c r="H108" s="7"/>
      <c r="I108" s="7"/>
      <c r="J108" s="7"/>
      <c r="K108" s="7"/>
      <c r="L108" s="7"/>
      <c r="M108" s="7"/>
      <c r="N108" s="7"/>
      <c r="O108" s="7"/>
      <c r="P108" s="400"/>
      <c r="Q108" s="7"/>
    </row>
    <row r="109" spans="1:17" ht="16.5" thickBot="1" x14ac:dyDescent="0.3">
      <c r="A109" s="6"/>
      <c r="B109" s="541" t="s">
        <v>49</v>
      </c>
      <c r="C109" s="541"/>
      <c r="D109" s="541"/>
      <c r="E109" s="541"/>
      <c r="F109" s="6"/>
      <c r="G109" s="7"/>
      <c r="H109" s="7"/>
      <c r="I109" s="7"/>
      <c r="J109" s="7"/>
      <c r="K109" s="7"/>
      <c r="L109" s="7"/>
      <c r="M109" s="7"/>
      <c r="N109" s="7"/>
      <c r="O109" s="7"/>
      <c r="P109" s="400"/>
      <c r="Q109" s="7"/>
    </row>
    <row r="110" spans="1:17" ht="13.5" thickBot="1" x14ac:dyDescent="0.25">
      <c r="A110" s="90" t="s">
        <v>0</v>
      </c>
      <c r="B110" s="476" t="s">
        <v>132</v>
      </c>
      <c r="C110" s="479" t="s">
        <v>33</v>
      </c>
      <c r="D110" s="482" t="s">
        <v>34</v>
      </c>
      <c r="E110" s="483"/>
      <c r="F110" s="483"/>
      <c r="G110" s="36"/>
      <c r="H110" s="484" t="s">
        <v>133</v>
      </c>
      <c r="I110" s="487" t="s">
        <v>134</v>
      </c>
      <c r="J110" s="490" t="s">
        <v>36</v>
      </c>
      <c r="K110" s="491"/>
      <c r="L110" s="491"/>
      <c r="M110" s="491"/>
      <c r="N110" s="491"/>
      <c r="O110" s="492"/>
      <c r="P110" s="397"/>
      <c r="Q110" s="126"/>
    </row>
    <row r="111" spans="1:17" x14ac:dyDescent="0.2">
      <c r="A111" s="86"/>
      <c r="B111" s="477"/>
      <c r="C111" s="480"/>
      <c r="D111" s="538" t="s">
        <v>1</v>
      </c>
      <c r="E111" s="495" t="s">
        <v>135</v>
      </c>
      <c r="F111" s="497" t="s">
        <v>136</v>
      </c>
      <c r="G111" s="495" t="s">
        <v>137</v>
      </c>
      <c r="H111" s="485"/>
      <c r="I111" s="488"/>
      <c r="J111" s="499" t="s">
        <v>37</v>
      </c>
      <c r="K111" s="500"/>
      <c r="L111" s="500"/>
      <c r="M111" s="501"/>
      <c r="N111" s="497" t="s">
        <v>136</v>
      </c>
      <c r="O111" s="502" t="s">
        <v>138</v>
      </c>
      <c r="P111" s="397"/>
      <c r="Q111" s="123"/>
    </row>
    <row r="112" spans="1:17" x14ac:dyDescent="0.2">
      <c r="A112" s="5"/>
      <c r="B112" s="477"/>
      <c r="C112" s="480"/>
      <c r="D112" s="538"/>
      <c r="E112" s="495"/>
      <c r="F112" s="497"/>
      <c r="G112" s="495"/>
      <c r="H112" s="485"/>
      <c r="I112" s="488"/>
      <c r="J112" s="504" t="s">
        <v>1</v>
      </c>
      <c r="K112" s="505" t="s">
        <v>13</v>
      </c>
      <c r="L112" s="508" t="s">
        <v>54</v>
      </c>
      <c r="M112" s="505" t="s">
        <v>35</v>
      </c>
      <c r="N112" s="497"/>
      <c r="O112" s="502"/>
      <c r="P112" s="398"/>
      <c r="Q112" s="91"/>
    </row>
    <row r="113" spans="1:17" x14ac:dyDescent="0.2">
      <c r="A113" s="31"/>
      <c r="B113" s="477"/>
      <c r="C113" s="480"/>
      <c r="D113" s="538"/>
      <c r="E113" s="495"/>
      <c r="F113" s="497"/>
      <c r="G113" s="495"/>
      <c r="H113" s="485"/>
      <c r="I113" s="488"/>
      <c r="J113" s="493"/>
      <c r="K113" s="506"/>
      <c r="L113" s="509"/>
      <c r="M113" s="506"/>
      <c r="N113" s="497"/>
      <c r="O113" s="502"/>
      <c r="P113" s="399"/>
      <c r="Q113" s="8"/>
    </row>
    <row r="114" spans="1:17" x14ac:dyDescent="0.2">
      <c r="A114" s="31"/>
      <c r="B114" s="477"/>
      <c r="C114" s="480"/>
      <c r="D114" s="538"/>
      <c r="E114" s="495"/>
      <c r="F114" s="497"/>
      <c r="G114" s="495"/>
      <c r="H114" s="485"/>
      <c r="I114" s="488"/>
      <c r="J114" s="493"/>
      <c r="K114" s="506"/>
      <c r="L114" s="509"/>
      <c r="M114" s="506"/>
      <c r="N114" s="497"/>
      <c r="O114" s="502"/>
      <c r="P114" s="400"/>
      <c r="Q114" s="7"/>
    </row>
    <row r="115" spans="1:17" x14ac:dyDescent="0.2">
      <c r="A115" s="31"/>
      <c r="B115" s="477"/>
      <c r="C115" s="480"/>
      <c r="D115" s="538"/>
      <c r="E115" s="495"/>
      <c r="F115" s="497"/>
      <c r="G115" s="495"/>
      <c r="H115" s="485"/>
      <c r="I115" s="488"/>
      <c r="J115" s="493"/>
      <c r="K115" s="506"/>
      <c r="L115" s="509"/>
      <c r="M115" s="506"/>
      <c r="N115" s="497"/>
      <c r="O115" s="502"/>
      <c r="P115" s="400"/>
      <c r="Q115" s="7"/>
    </row>
    <row r="116" spans="1:17" ht="13.5" thickBot="1" x14ac:dyDescent="0.25">
      <c r="A116" s="9"/>
      <c r="B116" s="478"/>
      <c r="C116" s="481"/>
      <c r="D116" s="538"/>
      <c r="E116" s="495"/>
      <c r="F116" s="497"/>
      <c r="G116" s="495"/>
      <c r="H116" s="485"/>
      <c r="I116" s="488"/>
      <c r="J116" s="493"/>
      <c r="K116" s="506"/>
      <c r="L116" s="510"/>
      <c r="M116" s="506"/>
      <c r="N116" s="497"/>
      <c r="O116" s="502"/>
      <c r="P116" s="400"/>
      <c r="Q116" s="7"/>
    </row>
    <row r="117" spans="1:17" ht="16.5" thickBot="1" x14ac:dyDescent="0.3">
      <c r="A117" s="534" t="s">
        <v>60</v>
      </c>
      <c r="B117" s="535"/>
      <c r="C117" s="272" t="s">
        <v>48</v>
      </c>
      <c r="D117" s="68">
        <f>D103</f>
        <v>180</v>
      </c>
      <c r="E117" s="48">
        <f>E103</f>
        <v>97.299999999999983</v>
      </c>
      <c r="F117" s="48">
        <f>F103</f>
        <v>82.7</v>
      </c>
      <c r="G117" s="48">
        <f>G103</f>
        <v>63.83</v>
      </c>
      <c r="H117" s="48" t="s">
        <v>48</v>
      </c>
      <c r="I117" s="49" t="s">
        <v>48</v>
      </c>
      <c r="J117" s="56">
        <f t="shared" ref="J117:O117" si="38">J103</f>
        <v>4707</v>
      </c>
      <c r="K117" s="48">
        <f t="shared" si="38"/>
        <v>885</v>
      </c>
      <c r="L117" s="48">
        <f t="shared" si="38"/>
        <v>1362</v>
      </c>
      <c r="M117" s="48">
        <f t="shared" si="38"/>
        <v>352</v>
      </c>
      <c r="N117" s="48">
        <f t="shared" si="38"/>
        <v>2108</v>
      </c>
      <c r="O117" s="49">
        <f t="shared" si="38"/>
        <v>1525</v>
      </c>
      <c r="P117" s="409">
        <f>J117/D117</f>
        <v>26.15</v>
      </c>
      <c r="Q117" s="7"/>
    </row>
    <row r="118" spans="1:17" ht="16.5" thickBot="1" x14ac:dyDescent="0.3">
      <c r="A118" s="536" t="s">
        <v>50</v>
      </c>
      <c r="B118" s="537"/>
      <c r="C118" s="47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79"/>
      <c r="P118" s="400"/>
      <c r="Q118" s="7"/>
    </row>
    <row r="119" spans="1:17" ht="13.5" thickBot="1" x14ac:dyDescent="0.25">
      <c r="A119" s="5" t="s">
        <v>6</v>
      </c>
      <c r="B119" s="6" t="s">
        <v>4</v>
      </c>
      <c r="C119" s="7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273"/>
      <c r="P119" s="400"/>
      <c r="Q119" s="7"/>
    </row>
    <row r="120" spans="1:17" ht="13.5" thickBot="1" x14ac:dyDescent="0.25">
      <c r="A120" s="26"/>
      <c r="B120" s="26" t="s">
        <v>57</v>
      </c>
      <c r="C120" s="204" t="s">
        <v>48</v>
      </c>
      <c r="D120" s="205">
        <f>D31</f>
        <v>11.5</v>
      </c>
      <c r="E120" s="205">
        <f>E31</f>
        <v>7</v>
      </c>
      <c r="F120" s="205">
        <f>F31</f>
        <v>4.5</v>
      </c>
      <c r="G120" s="205">
        <f>G31</f>
        <v>10</v>
      </c>
      <c r="H120" s="119" t="s">
        <v>48</v>
      </c>
      <c r="I120" s="204" t="s">
        <v>48</v>
      </c>
      <c r="J120" s="205">
        <f t="shared" ref="J120:O120" si="39">J31</f>
        <v>338</v>
      </c>
      <c r="K120" s="73">
        <f t="shared" si="39"/>
        <v>0</v>
      </c>
      <c r="L120" s="73">
        <f t="shared" si="39"/>
        <v>192</v>
      </c>
      <c r="M120" s="73">
        <f t="shared" si="39"/>
        <v>8</v>
      </c>
      <c r="N120" s="73">
        <f t="shared" si="39"/>
        <v>138</v>
      </c>
      <c r="O120" s="37">
        <f t="shared" si="39"/>
        <v>180</v>
      </c>
      <c r="P120" s="400"/>
      <c r="Q120" s="7"/>
    </row>
    <row r="121" spans="1:17" ht="13.5" thickBot="1" x14ac:dyDescent="0.25">
      <c r="A121" s="24"/>
      <c r="B121" s="83" t="s">
        <v>58</v>
      </c>
      <c r="C121" s="206" t="s">
        <v>48</v>
      </c>
      <c r="D121" s="207">
        <f>D32</f>
        <v>10</v>
      </c>
      <c r="E121" s="13"/>
      <c r="F121" s="13"/>
      <c r="G121" s="39"/>
      <c r="H121" s="274" t="s">
        <v>48</v>
      </c>
      <c r="I121" s="206" t="s">
        <v>48</v>
      </c>
      <c r="J121" s="207">
        <f>J32</f>
        <v>180</v>
      </c>
      <c r="K121" s="13"/>
      <c r="L121" s="13"/>
      <c r="M121" s="13"/>
      <c r="N121" s="13"/>
      <c r="O121" s="14"/>
      <c r="P121" s="400"/>
      <c r="Q121" s="7"/>
    </row>
    <row r="122" spans="1:17" ht="13.5" thickBot="1" x14ac:dyDescent="0.25">
      <c r="A122" s="34"/>
      <c r="B122" s="275" t="s">
        <v>59</v>
      </c>
      <c r="C122" s="276" t="s">
        <v>48</v>
      </c>
      <c r="D122" s="109">
        <f>D33</f>
        <v>2</v>
      </c>
      <c r="E122" s="74">
        <f>E33</f>
        <v>2</v>
      </c>
      <c r="F122" s="74">
        <f>F33</f>
        <v>0</v>
      </c>
      <c r="G122" s="75">
        <f>G33</f>
        <v>2</v>
      </c>
      <c r="H122" s="121" t="s">
        <v>48</v>
      </c>
      <c r="I122" s="276" t="s">
        <v>48</v>
      </c>
      <c r="J122" s="109">
        <f>J33</f>
        <v>60</v>
      </c>
      <c r="K122" s="74">
        <f>K33</f>
        <v>0</v>
      </c>
      <c r="L122" s="74">
        <f>L33</f>
        <v>60</v>
      </c>
      <c r="M122" s="74">
        <f>M33</f>
        <v>0</v>
      </c>
      <c r="N122" s="74">
        <f>N33</f>
        <v>0</v>
      </c>
      <c r="O122" s="77">
        <f>O33</f>
        <v>60</v>
      </c>
      <c r="P122" s="400"/>
      <c r="Q122" s="7"/>
    </row>
    <row r="123" spans="1:17" ht="13.5" thickBot="1" x14ac:dyDescent="0.25">
      <c r="A123" s="71" t="s">
        <v>7</v>
      </c>
      <c r="B123" s="52" t="s">
        <v>5</v>
      </c>
      <c r="C123" s="123"/>
      <c r="D123" s="33"/>
      <c r="E123" s="33"/>
      <c r="F123" s="33"/>
      <c r="G123" s="123"/>
      <c r="H123" s="76"/>
      <c r="I123" s="76"/>
      <c r="J123" s="123"/>
      <c r="K123" s="123"/>
      <c r="L123" s="123"/>
      <c r="M123" s="123"/>
      <c r="N123" s="123"/>
      <c r="O123" s="273"/>
      <c r="P123" s="400"/>
      <c r="Q123" s="7"/>
    </row>
    <row r="124" spans="1:17" ht="13.5" thickBot="1" x14ac:dyDescent="0.25">
      <c r="A124" s="26"/>
      <c r="B124" s="26" t="s">
        <v>57</v>
      </c>
      <c r="C124" s="204" t="s">
        <v>48</v>
      </c>
      <c r="D124" s="205">
        <f>D36</f>
        <v>3</v>
      </c>
      <c r="E124" s="73">
        <f>E36</f>
        <v>1.8</v>
      </c>
      <c r="F124" s="73">
        <f>F36</f>
        <v>1.2</v>
      </c>
      <c r="G124" s="41">
        <f>G36</f>
        <v>2.4</v>
      </c>
      <c r="H124" s="119" t="s">
        <v>48</v>
      </c>
      <c r="I124" s="204" t="s">
        <v>48</v>
      </c>
      <c r="J124" s="205">
        <f t="shared" ref="J124:O124" si="40">J36</f>
        <v>75</v>
      </c>
      <c r="K124" s="73">
        <f t="shared" si="40"/>
        <v>0</v>
      </c>
      <c r="L124" s="73">
        <f t="shared" si="40"/>
        <v>45</v>
      </c>
      <c r="M124" s="73">
        <f t="shared" si="40"/>
        <v>0</v>
      </c>
      <c r="N124" s="73">
        <f t="shared" si="40"/>
        <v>30</v>
      </c>
      <c r="O124" s="37">
        <f t="shared" si="40"/>
        <v>60</v>
      </c>
      <c r="P124" s="400"/>
      <c r="Q124" s="7"/>
    </row>
    <row r="125" spans="1:17" ht="13.5" thickBot="1" x14ac:dyDescent="0.25">
      <c r="A125" s="26"/>
      <c r="B125" s="26" t="s">
        <v>58</v>
      </c>
      <c r="C125" s="206" t="s">
        <v>48</v>
      </c>
      <c r="D125" s="207">
        <f>D37</f>
        <v>2.4</v>
      </c>
      <c r="E125" s="13"/>
      <c r="F125" s="13"/>
      <c r="G125" s="39"/>
      <c r="H125" s="274" t="s">
        <v>48</v>
      </c>
      <c r="I125" s="206" t="s">
        <v>48</v>
      </c>
      <c r="J125" s="207">
        <f>J37</f>
        <v>60</v>
      </c>
      <c r="K125" s="13"/>
      <c r="L125" s="13"/>
      <c r="M125" s="13"/>
      <c r="N125" s="13"/>
      <c r="O125" s="14"/>
      <c r="P125" s="400"/>
      <c r="Q125" s="7"/>
    </row>
    <row r="126" spans="1:17" ht="13.5" thickBot="1" x14ac:dyDescent="0.25">
      <c r="A126" s="31"/>
      <c r="B126" s="277" t="s">
        <v>59</v>
      </c>
      <c r="C126" s="276" t="s">
        <v>48</v>
      </c>
      <c r="D126" s="109">
        <f>D38</f>
        <v>0</v>
      </c>
      <c r="E126" s="74">
        <f>E38</f>
        <v>0</v>
      </c>
      <c r="F126" s="74">
        <f>F38</f>
        <v>0</v>
      </c>
      <c r="G126" s="75">
        <f>G38</f>
        <v>0</v>
      </c>
      <c r="H126" s="121" t="s">
        <v>48</v>
      </c>
      <c r="I126" s="276" t="s">
        <v>48</v>
      </c>
      <c r="J126" s="109">
        <f>J38</f>
        <v>0</v>
      </c>
      <c r="K126" s="74">
        <f>K38</f>
        <v>0</v>
      </c>
      <c r="L126" s="74">
        <f>L38</f>
        <v>0</v>
      </c>
      <c r="M126" s="74">
        <f>M38</f>
        <v>0</v>
      </c>
      <c r="N126" s="74">
        <f>N38</f>
        <v>0</v>
      </c>
      <c r="O126" s="77">
        <f>O38</f>
        <v>0</v>
      </c>
      <c r="P126" s="400"/>
      <c r="Q126" s="7"/>
    </row>
    <row r="127" spans="1:17" ht="13.5" thickBot="1" x14ac:dyDescent="0.25">
      <c r="A127" s="71" t="s">
        <v>9</v>
      </c>
      <c r="B127" s="52" t="s">
        <v>8</v>
      </c>
      <c r="C127" s="123"/>
      <c r="D127" s="33"/>
      <c r="E127" s="33"/>
      <c r="F127" s="33"/>
      <c r="G127" s="123"/>
      <c r="H127" s="123"/>
      <c r="I127" s="123"/>
      <c r="J127" s="123"/>
      <c r="K127" s="123"/>
      <c r="L127" s="123"/>
      <c r="M127" s="123"/>
      <c r="N127" s="123"/>
      <c r="O127" s="273"/>
      <c r="P127" s="400"/>
      <c r="Q127" s="7"/>
    </row>
    <row r="128" spans="1:17" ht="13.5" thickBot="1" x14ac:dyDescent="0.25">
      <c r="A128" s="26"/>
      <c r="B128" s="26" t="s">
        <v>57</v>
      </c>
      <c r="C128" s="204" t="s">
        <v>48</v>
      </c>
      <c r="D128" s="205">
        <f>D58</f>
        <v>93.5</v>
      </c>
      <c r="E128" s="73">
        <f>E58</f>
        <v>50.490000000000016</v>
      </c>
      <c r="F128" s="73">
        <f>F58</f>
        <v>43.009999999999991</v>
      </c>
      <c r="G128" s="41">
        <f>G58</f>
        <v>25.139999999999997</v>
      </c>
      <c r="H128" s="119" t="s">
        <v>48</v>
      </c>
      <c r="I128" s="204" t="s">
        <v>48</v>
      </c>
      <c r="J128" s="205">
        <f t="shared" ref="J128:O128" si="41">J58</f>
        <v>2401</v>
      </c>
      <c r="K128" s="73">
        <f t="shared" si="41"/>
        <v>570</v>
      </c>
      <c r="L128" s="73">
        <f t="shared" si="41"/>
        <v>645</v>
      </c>
      <c r="M128" s="73">
        <f t="shared" si="41"/>
        <v>79</v>
      </c>
      <c r="N128" s="73">
        <f t="shared" si="41"/>
        <v>1107</v>
      </c>
      <c r="O128" s="37">
        <f t="shared" si="41"/>
        <v>630</v>
      </c>
      <c r="P128" s="400"/>
      <c r="Q128" s="7"/>
    </row>
    <row r="129" spans="1:20" ht="13.5" thickBot="1" x14ac:dyDescent="0.25">
      <c r="A129" s="26"/>
      <c r="B129" s="26" t="s">
        <v>58</v>
      </c>
      <c r="C129" s="206" t="s">
        <v>48</v>
      </c>
      <c r="D129" s="207">
        <f>D59</f>
        <v>25.139999999999997</v>
      </c>
      <c r="E129" s="13"/>
      <c r="F129" s="13"/>
      <c r="G129" s="39"/>
      <c r="H129" s="274" t="s">
        <v>48</v>
      </c>
      <c r="I129" s="206" t="s">
        <v>48</v>
      </c>
      <c r="J129" s="207">
        <f>J59</f>
        <v>630</v>
      </c>
      <c r="K129" s="13"/>
      <c r="L129" s="13"/>
      <c r="M129" s="13"/>
      <c r="N129" s="13"/>
      <c r="O129" s="14"/>
      <c r="P129" s="400"/>
      <c r="Q129" s="7"/>
    </row>
    <row r="130" spans="1:20" ht="13.5" thickBot="1" x14ac:dyDescent="0.25">
      <c r="A130" s="31"/>
      <c r="B130" s="277" t="s">
        <v>59</v>
      </c>
      <c r="C130" s="276" t="s">
        <v>48</v>
      </c>
      <c r="D130" s="109">
        <f>D60</f>
        <v>0</v>
      </c>
      <c r="E130" s="74">
        <f>E60</f>
        <v>0</v>
      </c>
      <c r="F130" s="74">
        <f>F60</f>
        <v>0</v>
      </c>
      <c r="G130" s="75">
        <f>G60</f>
        <v>0</v>
      </c>
      <c r="H130" s="121" t="s">
        <v>48</v>
      </c>
      <c r="I130" s="276" t="s">
        <v>48</v>
      </c>
      <c r="J130" s="109">
        <f>J60</f>
        <v>0</v>
      </c>
      <c r="K130" s="74">
        <f>K60</f>
        <v>0</v>
      </c>
      <c r="L130" s="74">
        <f>L60</f>
        <v>0</v>
      </c>
      <c r="M130" s="74">
        <f>M60</f>
        <v>0</v>
      </c>
      <c r="N130" s="74">
        <f>N60</f>
        <v>0</v>
      </c>
      <c r="O130" s="77">
        <f>O60</f>
        <v>0</v>
      </c>
      <c r="P130" s="400"/>
      <c r="Q130" s="7"/>
    </row>
    <row r="131" spans="1:20" ht="13.5" thickBot="1" x14ac:dyDescent="0.25">
      <c r="A131" s="71" t="s">
        <v>10</v>
      </c>
      <c r="B131" s="52" t="s">
        <v>11</v>
      </c>
      <c r="C131" s="123"/>
      <c r="D131" s="33"/>
      <c r="E131" s="33"/>
      <c r="F131" s="33"/>
      <c r="G131" s="123"/>
      <c r="H131" s="123"/>
      <c r="I131" s="123"/>
      <c r="J131" s="123"/>
      <c r="K131" s="123"/>
      <c r="L131" s="123"/>
      <c r="M131" s="123"/>
      <c r="N131" s="123"/>
      <c r="O131" s="273"/>
      <c r="P131" s="400"/>
      <c r="Q131" s="7"/>
    </row>
    <row r="132" spans="1:20" ht="13.5" thickBot="1" x14ac:dyDescent="0.25">
      <c r="A132" s="26"/>
      <c r="B132" s="26" t="s">
        <v>57</v>
      </c>
      <c r="C132" s="119" t="s">
        <v>48</v>
      </c>
      <c r="D132" s="222">
        <f>D78</f>
        <v>42.5</v>
      </c>
      <c r="E132" s="73">
        <f>E78</f>
        <v>22.759999999999998</v>
      </c>
      <c r="F132" s="73">
        <f>F78</f>
        <v>19.740000000000002</v>
      </c>
      <c r="G132" s="37">
        <f>G78</f>
        <v>14.69</v>
      </c>
      <c r="H132" s="120" t="s">
        <v>48</v>
      </c>
      <c r="I132" s="204" t="s">
        <v>48</v>
      </c>
      <c r="J132" s="205">
        <f t="shared" ref="J132:O132" si="42">J78</f>
        <v>1152</v>
      </c>
      <c r="K132" s="73">
        <f t="shared" si="42"/>
        <v>240</v>
      </c>
      <c r="L132" s="73">
        <f t="shared" si="42"/>
        <v>390</v>
      </c>
      <c r="M132" s="73">
        <f t="shared" si="42"/>
        <v>47</v>
      </c>
      <c r="N132" s="73">
        <f t="shared" si="42"/>
        <v>475</v>
      </c>
      <c r="O132" s="37">
        <f t="shared" si="42"/>
        <v>390</v>
      </c>
      <c r="P132" s="400"/>
      <c r="Q132" s="7"/>
    </row>
    <row r="133" spans="1:20" ht="13.5" thickBot="1" x14ac:dyDescent="0.25">
      <c r="A133" s="26"/>
      <c r="B133" s="26" t="s">
        <v>58</v>
      </c>
      <c r="C133" s="274" t="s">
        <v>48</v>
      </c>
      <c r="D133" s="223">
        <f>D79</f>
        <v>14.69</v>
      </c>
      <c r="E133" s="13"/>
      <c r="F133" s="13"/>
      <c r="G133" s="14"/>
      <c r="H133" s="69" t="s">
        <v>48</v>
      </c>
      <c r="I133" s="206" t="s">
        <v>48</v>
      </c>
      <c r="J133" s="207">
        <f>J79</f>
        <v>390</v>
      </c>
      <c r="K133" s="13"/>
      <c r="L133" s="13"/>
      <c r="M133" s="13"/>
      <c r="N133" s="13"/>
      <c r="O133" s="14"/>
      <c r="P133" s="400"/>
      <c r="Q133" s="7"/>
    </row>
    <row r="134" spans="1:20" ht="13.5" thickBot="1" x14ac:dyDescent="0.25">
      <c r="A134" s="31"/>
      <c r="B134" s="277" t="s">
        <v>59</v>
      </c>
      <c r="C134" s="121" t="s">
        <v>48</v>
      </c>
      <c r="D134" s="108">
        <f>D80</f>
        <v>42.5</v>
      </c>
      <c r="E134" s="74">
        <f>E80</f>
        <v>22.759999999999998</v>
      </c>
      <c r="F134" s="74">
        <f>F80</f>
        <v>19.740000000000002</v>
      </c>
      <c r="G134" s="77">
        <f>G80</f>
        <v>14.69</v>
      </c>
      <c r="H134" s="122" t="s">
        <v>48</v>
      </c>
      <c r="I134" s="276" t="s">
        <v>48</v>
      </c>
      <c r="J134" s="109">
        <f>J80</f>
        <v>1152</v>
      </c>
      <c r="K134" s="74">
        <f>K80</f>
        <v>240</v>
      </c>
      <c r="L134" s="74">
        <f>L80</f>
        <v>390</v>
      </c>
      <c r="M134" s="74">
        <f>M80</f>
        <v>47</v>
      </c>
      <c r="N134" s="74">
        <f>N80</f>
        <v>475</v>
      </c>
      <c r="O134" s="77">
        <f>O80</f>
        <v>390</v>
      </c>
      <c r="P134" s="400"/>
      <c r="Q134" s="7"/>
    </row>
    <row r="135" spans="1:20" ht="13.5" thickBot="1" x14ac:dyDescent="0.25">
      <c r="A135" s="71" t="s">
        <v>45</v>
      </c>
      <c r="B135" s="52" t="s">
        <v>12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273"/>
      <c r="P135" s="400"/>
      <c r="Q135" s="7"/>
    </row>
    <row r="136" spans="1:20" ht="13.5" thickBot="1" x14ac:dyDescent="0.25">
      <c r="A136" s="9"/>
      <c r="B136" s="26" t="s">
        <v>57</v>
      </c>
      <c r="C136" s="204" t="s">
        <v>48</v>
      </c>
      <c r="D136" s="205">
        <f>D86</f>
        <v>14.5</v>
      </c>
      <c r="E136" s="73">
        <f t="shared" ref="E136:H136" si="43">E86</f>
        <v>7.25</v>
      </c>
      <c r="F136" s="73">
        <f t="shared" si="43"/>
        <v>7.25</v>
      </c>
      <c r="G136" s="41">
        <f t="shared" si="43"/>
        <v>3.6</v>
      </c>
      <c r="H136" s="119" t="str">
        <f t="shared" si="43"/>
        <v>x</v>
      </c>
      <c r="I136" s="204" t="s">
        <v>48</v>
      </c>
      <c r="J136" s="205">
        <f>J86</f>
        <v>366</v>
      </c>
      <c r="K136" s="73">
        <f t="shared" ref="K136:O136" si="44">K86</f>
        <v>75</v>
      </c>
      <c r="L136" s="73">
        <f t="shared" si="44"/>
        <v>90</v>
      </c>
      <c r="M136" s="73">
        <f t="shared" si="44"/>
        <v>18</v>
      </c>
      <c r="N136" s="73">
        <f t="shared" si="44"/>
        <v>183</v>
      </c>
      <c r="O136" s="37">
        <f t="shared" si="44"/>
        <v>90</v>
      </c>
      <c r="P136" s="400"/>
      <c r="Q136" s="7"/>
    </row>
    <row r="137" spans="1:20" ht="13.5" thickBot="1" x14ac:dyDescent="0.25">
      <c r="A137" s="31"/>
      <c r="B137" s="83" t="s">
        <v>58</v>
      </c>
      <c r="C137" s="206" t="s">
        <v>48</v>
      </c>
      <c r="D137" s="207">
        <f>D87</f>
        <v>3.6</v>
      </c>
      <c r="E137" s="13"/>
      <c r="F137" s="13"/>
      <c r="G137" s="39"/>
      <c r="H137" s="274" t="s">
        <v>48</v>
      </c>
      <c r="I137" s="206" t="s">
        <v>48</v>
      </c>
      <c r="J137" s="207">
        <f>J87</f>
        <v>90</v>
      </c>
      <c r="K137" s="13"/>
      <c r="L137" s="13"/>
      <c r="M137" s="13"/>
      <c r="N137" s="13"/>
      <c r="O137" s="14"/>
      <c r="P137" s="400"/>
      <c r="Q137" s="7"/>
    </row>
    <row r="138" spans="1:20" ht="13.5" thickBot="1" x14ac:dyDescent="0.25">
      <c r="A138" s="26"/>
      <c r="B138" s="275" t="s">
        <v>59</v>
      </c>
      <c r="C138" s="276" t="s">
        <v>48</v>
      </c>
      <c r="D138" s="55">
        <f>D88</f>
        <v>14.5</v>
      </c>
      <c r="E138" s="70">
        <f t="shared" ref="E138:G140" si="45">E88</f>
        <v>7.25</v>
      </c>
      <c r="F138" s="70">
        <f t="shared" si="45"/>
        <v>7.25</v>
      </c>
      <c r="G138" s="42">
        <f t="shared" si="45"/>
        <v>3.6</v>
      </c>
      <c r="H138" s="278" t="s">
        <v>48</v>
      </c>
      <c r="I138" s="279" t="s">
        <v>48</v>
      </c>
      <c r="J138" s="55">
        <f>J88</f>
        <v>366</v>
      </c>
      <c r="K138" s="70">
        <f t="shared" ref="K138:O140" si="46">K88</f>
        <v>75</v>
      </c>
      <c r="L138" s="70">
        <f t="shared" si="46"/>
        <v>90</v>
      </c>
      <c r="M138" s="70">
        <f t="shared" si="46"/>
        <v>18</v>
      </c>
      <c r="N138" s="70">
        <f t="shared" si="46"/>
        <v>183</v>
      </c>
      <c r="O138" s="38">
        <f t="shared" si="46"/>
        <v>90</v>
      </c>
      <c r="P138" s="400"/>
      <c r="Q138" s="7"/>
    </row>
    <row r="139" spans="1:20" ht="13.5" thickBot="1" x14ac:dyDescent="0.25">
      <c r="A139" s="81" t="s">
        <v>46</v>
      </c>
      <c r="B139" s="221" t="s">
        <v>127</v>
      </c>
      <c r="C139" s="280">
        <v>6</v>
      </c>
      <c r="D139" s="281">
        <f>D89</f>
        <v>5</v>
      </c>
      <c r="E139" s="282">
        <f t="shared" si="45"/>
        <v>3</v>
      </c>
      <c r="F139" s="282">
        <f t="shared" si="45"/>
        <v>2</v>
      </c>
      <c r="G139" s="283">
        <f t="shared" si="45"/>
        <v>6</v>
      </c>
      <c r="H139" s="284" t="s">
        <v>48</v>
      </c>
      <c r="I139" s="285" t="s">
        <v>30</v>
      </c>
      <c r="J139" s="286">
        <f>J89</f>
        <v>125</v>
      </c>
      <c r="K139" s="286">
        <f t="shared" si="46"/>
        <v>0</v>
      </c>
      <c r="L139" s="286">
        <f t="shared" si="46"/>
        <v>0</v>
      </c>
      <c r="M139" s="286">
        <f t="shared" si="46"/>
        <v>75</v>
      </c>
      <c r="N139" s="286">
        <f t="shared" si="46"/>
        <v>50</v>
      </c>
      <c r="O139" s="286">
        <f t="shared" si="46"/>
        <v>125</v>
      </c>
      <c r="P139" s="400"/>
      <c r="Q139" s="7"/>
    </row>
    <row r="140" spans="1:20" ht="13.5" thickBot="1" x14ac:dyDescent="0.25">
      <c r="A140" s="81" t="s">
        <v>124</v>
      </c>
      <c r="B140" s="221" t="s">
        <v>125</v>
      </c>
      <c r="C140" s="284">
        <v>6</v>
      </c>
      <c r="D140" s="287">
        <f>D90</f>
        <v>10</v>
      </c>
      <c r="E140" s="288">
        <f t="shared" si="45"/>
        <v>5</v>
      </c>
      <c r="F140" s="288">
        <f t="shared" si="45"/>
        <v>5</v>
      </c>
      <c r="G140" s="289">
        <f t="shared" si="45"/>
        <v>2</v>
      </c>
      <c r="H140" s="290" t="s">
        <v>48</v>
      </c>
      <c r="I140" s="291" t="s">
        <v>30</v>
      </c>
      <c r="J140" s="292">
        <f>J90</f>
        <v>250</v>
      </c>
      <c r="K140" s="292">
        <f t="shared" si="46"/>
        <v>0</v>
      </c>
      <c r="L140" s="292">
        <f t="shared" si="46"/>
        <v>0</v>
      </c>
      <c r="M140" s="292">
        <f t="shared" si="46"/>
        <v>125</v>
      </c>
      <c r="N140" s="292">
        <f t="shared" si="46"/>
        <v>125</v>
      </c>
      <c r="O140" s="292">
        <f t="shared" si="46"/>
        <v>50</v>
      </c>
      <c r="P140" s="400"/>
      <c r="Q140" s="7"/>
    </row>
    <row r="141" spans="1:20" x14ac:dyDescent="0.2">
      <c r="A141" s="259"/>
      <c r="B141" s="259"/>
      <c r="C141" s="293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</row>
    <row r="142" spans="1:20" ht="13.5" thickBot="1" x14ac:dyDescent="0.25">
      <c r="A142" s="2"/>
      <c r="B142" s="2"/>
      <c r="C142" s="123"/>
    </row>
    <row r="143" spans="1:20" x14ac:dyDescent="0.2">
      <c r="A143" s="40" t="s">
        <v>6</v>
      </c>
      <c r="B143" s="12" t="s">
        <v>28</v>
      </c>
      <c r="C143" s="30"/>
      <c r="D143" s="526" t="s">
        <v>24</v>
      </c>
      <c r="E143" s="527"/>
      <c r="F143" s="528" t="s">
        <v>40</v>
      </c>
      <c r="G143" s="527"/>
      <c r="H143" s="6"/>
      <c r="I143" s="40" t="s">
        <v>7</v>
      </c>
      <c r="J143" s="62" t="s">
        <v>21</v>
      </c>
      <c r="K143" s="63"/>
      <c r="L143" s="63"/>
      <c r="M143" s="63"/>
      <c r="N143" s="63"/>
      <c r="O143" s="60"/>
      <c r="P143" s="400"/>
      <c r="Q143" s="7"/>
      <c r="R143" s="2"/>
      <c r="S143" s="2"/>
      <c r="T143" s="2"/>
    </row>
    <row r="144" spans="1:20" x14ac:dyDescent="0.2">
      <c r="A144" s="5"/>
      <c r="B144" s="53" t="s">
        <v>27</v>
      </c>
      <c r="C144" s="123"/>
      <c r="D144" s="35" t="s">
        <v>29</v>
      </c>
      <c r="E144" s="92" t="s">
        <v>38</v>
      </c>
      <c r="F144" s="33" t="s">
        <v>29</v>
      </c>
      <c r="G144" s="44" t="s">
        <v>38</v>
      </c>
      <c r="H144" s="7"/>
      <c r="I144" s="31"/>
      <c r="J144" s="65" t="s">
        <v>22</v>
      </c>
      <c r="K144" s="8"/>
      <c r="L144" s="8"/>
      <c r="M144" s="8"/>
      <c r="N144" s="8"/>
      <c r="O144" s="61" t="s">
        <v>38</v>
      </c>
      <c r="P144" s="407"/>
      <c r="Q144" s="294"/>
      <c r="S144" s="32"/>
      <c r="T144" s="32"/>
    </row>
    <row r="145" spans="1:20" ht="13.5" thickBot="1" x14ac:dyDescent="0.25">
      <c r="A145" s="9"/>
      <c r="B145" s="54" t="s">
        <v>52</v>
      </c>
      <c r="C145" s="50"/>
      <c r="D145" s="35" t="s">
        <v>39</v>
      </c>
      <c r="E145" s="18"/>
      <c r="F145" s="7"/>
      <c r="G145" s="18"/>
      <c r="H145" s="7"/>
      <c r="I145" s="31"/>
      <c r="J145" s="64" t="s">
        <v>20</v>
      </c>
      <c r="K145" s="28"/>
      <c r="L145" s="28"/>
      <c r="M145" s="28"/>
      <c r="N145" s="28"/>
      <c r="O145" s="18"/>
      <c r="P145" s="400"/>
      <c r="Q145" s="7"/>
      <c r="S145" s="2"/>
      <c r="T145" s="2"/>
    </row>
    <row r="146" spans="1:20" ht="13.5" thickBot="1" x14ac:dyDescent="0.25">
      <c r="A146" s="9"/>
      <c r="B146" s="67" t="s">
        <v>53</v>
      </c>
      <c r="C146" s="127"/>
      <c r="D146" s="29">
        <f>D117</f>
        <v>180</v>
      </c>
      <c r="E146" s="295">
        <f>D146/D146</f>
        <v>1</v>
      </c>
      <c r="F146" s="127">
        <f>J117</f>
        <v>4707</v>
      </c>
      <c r="G146" s="296">
        <f>F146/F146</f>
        <v>1</v>
      </c>
      <c r="H146" s="7"/>
      <c r="I146" s="529" t="s">
        <v>41</v>
      </c>
      <c r="J146" s="530"/>
      <c r="K146" s="530"/>
      <c r="L146" s="530"/>
      <c r="M146" s="125"/>
      <c r="N146" s="125"/>
      <c r="O146" s="15"/>
      <c r="P146" s="400"/>
      <c r="Q146" s="7"/>
    </row>
    <row r="147" spans="1:20" ht="14.25" x14ac:dyDescent="0.2">
      <c r="A147" s="31">
        <v>1</v>
      </c>
      <c r="B147" s="57" t="s">
        <v>16</v>
      </c>
      <c r="C147" s="123"/>
      <c r="D147" s="531">
        <f>E117</f>
        <v>97.299999999999983</v>
      </c>
      <c r="E147" s="532">
        <f>D147/D146</f>
        <v>0.54055555555555546</v>
      </c>
      <c r="F147" s="533">
        <f>K117+L117+M117</f>
        <v>2599</v>
      </c>
      <c r="G147" s="532">
        <f>F147/F146</f>
        <v>0.55215636286381986</v>
      </c>
      <c r="H147" s="7"/>
      <c r="I147" s="23">
        <v>1</v>
      </c>
      <c r="J147" s="7" t="s">
        <v>42</v>
      </c>
      <c r="K147" s="7"/>
      <c r="L147" s="7"/>
      <c r="M147" s="7"/>
      <c r="N147" s="7"/>
      <c r="O147" s="18"/>
      <c r="P147" s="400"/>
      <c r="Q147" s="7"/>
    </row>
    <row r="148" spans="1:20" ht="14.25" x14ac:dyDescent="0.2">
      <c r="A148" s="24"/>
      <c r="B148" s="58" t="s">
        <v>62</v>
      </c>
      <c r="C148" s="124"/>
      <c r="D148" s="521"/>
      <c r="E148" s="523"/>
      <c r="F148" s="525"/>
      <c r="G148" s="523"/>
      <c r="H148" s="7"/>
      <c r="I148" s="17">
        <v>2</v>
      </c>
      <c r="J148" s="7" t="s">
        <v>42</v>
      </c>
      <c r="K148" s="7"/>
      <c r="L148" s="7"/>
      <c r="M148" s="7"/>
      <c r="N148" s="7"/>
      <c r="O148" s="18"/>
      <c r="P148" s="400"/>
      <c r="Q148" s="7"/>
    </row>
    <row r="149" spans="1:20" ht="14.25" x14ac:dyDescent="0.2">
      <c r="A149" s="105">
        <v>2</v>
      </c>
      <c r="B149" s="66" t="s">
        <v>14</v>
      </c>
      <c r="C149" s="69"/>
      <c r="D149" s="297">
        <f>D124</f>
        <v>3</v>
      </c>
      <c r="E149" s="298">
        <f>D149/D146</f>
        <v>1.6666666666666666E-2</v>
      </c>
      <c r="F149" s="299">
        <f>J124</f>
        <v>75</v>
      </c>
      <c r="G149" s="300">
        <f>F149/F146</f>
        <v>1.5933715742511154E-2</v>
      </c>
      <c r="H149" s="7"/>
      <c r="I149" s="17" t="s">
        <v>31</v>
      </c>
      <c r="J149" s="7" t="s">
        <v>47</v>
      </c>
      <c r="K149" s="7"/>
      <c r="L149" s="7"/>
      <c r="M149" s="7"/>
      <c r="N149" s="7"/>
      <c r="O149" s="18"/>
      <c r="P149" s="400"/>
      <c r="Q149" s="7"/>
    </row>
    <row r="150" spans="1:20" ht="14.25" x14ac:dyDescent="0.2">
      <c r="A150" s="34">
        <v>3</v>
      </c>
      <c r="B150" s="59" t="s">
        <v>17</v>
      </c>
      <c r="C150" s="72"/>
      <c r="D150" s="520">
        <f>G117</f>
        <v>63.83</v>
      </c>
      <c r="E150" s="522">
        <f>D150/D146</f>
        <v>0.3546111111111111</v>
      </c>
      <c r="F150" s="524">
        <f>O117</f>
        <v>1525</v>
      </c>
      <c r="G150" s="522">
        <f>F150/F146</f>
        <v>0.32398555343106011</v>
      </c>
      <c r="H150" s="7"/>
      <c r="I150" s="17"/>
      <c r="J150" s="513"/>
      <c r="K150" s="514"/>
      <c r="L150" s="514"/>
      <c r="M150" s="123"/>
      <c r="N150" s="123"/>
      <c r="O150" s="18"/>
      <c r="P150" s="400"/>
      <c r="Q150" s="7"/>
    </row>
    <row r="151" spans="1:20" ht="14.25" x14ac:dyDescent="0.2">
      <c r="A151" s="24"/>
      <c r="B151" s="58" t="s">
        <v>18</v>
      </c>
      <c r="C151" s="124"/>
      <c r="D151" s="521"/>
      <c r="E151" s="523"/>
      <c r="F151" s="525"/>
      <c r="G151" s="523"/>
      <c r="H151" s="7"/>
      <c r="I151" s="17"/>
      <c r="J151" s="513"/>
      <c r="K151" s="514"/>
      <c r="L151" s="514"/>
      <c r="M151" s="123"/>
      <c r="N151" s="123"/>
      <c r="O151" s="18"/>
      <c r="P151" s="400"/>
      <c r="Q151" s="7"/>
    </row>
    <row r="152" spans="1:20" ht="14.25" x14ac:dyDescent="0.2">
      <c r="A152" s="34">
        <v>4</v>
      </c>
      <c r="B152" s="59" t="s">
        <v>19</v>
      </c>
      <c r="C152" s="72"/>
      <c r="D152" s="520">
        <f>D31</f>
        <v>11.5</v>
      </c>
      <c r="E152" s="522">
        <f>D152/D146</f>
        <v>6.3888888888888884E-2</v>
      </c>
      <c r="F152" s="524">
        <f>J120</f>
        <v>338</v>
      </c>
      <c r="G152" s="522">
        <f>F152/F146</f>
        <v>7.1807945612916937E-2</v>
      </c>
      <c r="H152" s="7"/>
      <c r="I152" s="17"/>
      <c r="J152" s="513"/>
      <c r="K152" s="514"/>
      <c r="L152" s="514"/>
      <c r="M152" s="123"/>
      <c r="N152" s="123"/>
      <c r="O152" s="18"/>
      <c r="P152" s="400"/>
      <c r="Q152" s="7"/>
    </row>
    <row r="153" spans="1:20" ht="14.25" x14ac:dyDescent="0.2">
      <c r="A153" s="24"/>
      <c r="B153" s="58" t="s">
        <v>15</v>
      </c>
      <c r="C153" s="124"/>
      <c r="D153" s="521"/>
      <c r="E153" s="523"/>
      <c r="F153" s="525"/>
      <c r="G153" s="523"/>
      <c r="H153" s="7"/>
      <c r="I153" s="17"/>
      <c r="J153" s="513"/>
      <c r="K153" s="514"/>
      <c r="L153" s="514"/>
      <c r="M153" s="123"/>
      <c r="N153" s="123"/>
      <c r="O153" s="18"/>
      <c r="P153" s="400"/>
      <c r="Q153" s="7"/>
    </row>
    <row r="154" spans="1:20" ht="14.25" x14ac:dyDescent="0.2">
      <c r="A154" s="20">
        <v>5</v>
      </c>
      <c r="B154" s="66" t="s">
        <v>61</v>
      </c>
      <c r="C154" s="69"/>
      <c r="D154" s="297">
        <f>D122+D126+D130+D134+D138+D139+D140</f>
        <v>74</v>
      </c>
      <c r="E154" s="298">
        <f>D154/D146</f>
        <v>0.41111111111111109</v>
      </c>
      <c r="F154" s="301">
        <f>J122+J126+J130+J134+J138+J139+J140</f>
        <v>1953</v>
      </c>
      <c r="G154" s="300">
        <f>F154/F146</f>
        <v>0.41491395793499042</v>
      </c>
      <c r="H154" s="7"/>
      <c r="I154" s="17"/>
      <c r="J154" s="513"/>
      <c r="K154" s="514"/>
      <c r="L154" s="514"/>
      <c r="M154" s="123"/>
      <c r="N154" s="123"/>
      <c r="O154" s="18"/>
      <c r="P154" s="400"/>
      <c r="Q154" s="7"/>
    </row>
    <row r="155" spans="1:20" ht="14.25" x14ac:dyDescent="0.2">
      <c r="A155" s="45">
        <v>6</v>
      </c>
      <c r="B155" s="66" t="s">
        <v>44</v>
      </c>
      <c r="C155" s="69"/>
      <c r="D155" s="297">
        <f>D139</f>
        <v>5</v>
      </c>
      <c r="E155" s="298">
        <f>D155/D146</f>
        <v>2.7777777777777776E-2</v>
      </c>
      <c r="F155" s="299">
        <f>J139</f>
        <v>125</v>
      </c>
      <c r="G155" s="300">
        <f>F155/F146</f>
        <v>2.6556192904185257E-2</v>
      </c>
      <c r="I155" s="107"/>
      <c r="J155" s="515"/>
      <c r="K155" s="516"/>
      <c r="L155" s="516"/>
      <c r="M155" s="124"/>
      <c r="N155" s="124"/>
      <c r="O155" s="25"/>
      <c r="P155" s="400"/>
      <c r="Q155" s="7"/>
    </row>
    <row r="156" spans="1:20" ht="15" thickBot="1" x14ac:dyDescent="0.25">
      <c r="A156" s="43">
        <v>7</v>
      </c>
      <c r="B156" s="106" t="s">
        <v>43</v>
      </c>
      <c r="C156" s="122"/>
      <c r="D156" s="302">
        <f>D25+D26</f>
        <v>2</v>
      </c>
      <c r="E156" s="303">
        <f>D156/D146</f>
        <v>1.1111111111111112E-2</v>
      </c>
      <c r="F156" s="304">
        <f>L25+L26</f>
        <v>60</v>
      </c>
      <c r="G156" s="305">
        <f>F156/F146</f>
        <v>1.2746972594008922E-2</v>
      </c>
      <c r="I156" s="517" t="s">
        <v>51</v>
      </c>
      <c r="J156" s="518"/>
      <c r="K156" s="518"/>
      <c r="L156" s="518"/>
      <c r="M156" s="50"/>
      <c r="N156" s="50"/>
      <c r="O156" s="19"/>
      <c r="P156" s="400"/>
      <c r="Q156" s="7"/>
    </row>
    <row r="157" spans="1:20" x14ac:dyDescent="0.2">
      <c r="A157" s="22"/>
      <c r="F157" s="1"/>
      <c r="G157" s="1"/>
    </row>
    <row r="158" spans="1:20" x14ac:dyDescent="0.2">
      <c r="B158" s="519" t="s">
        <v>63</v>
      </c>
      <c r="C158" s="519"/>
      <c r="D158" s="519"/>
      <c r="E158" s="519"/>
      <c r="F158" s="519"/>
      <c r="G158" s="519"/>
    </row>
    <row r="159" spans="1:20" x14ac:dyDescent="0.2">
      <c r="B159" s="519"/>
      <c r="C159" s="519"/>
      <c r="D159" s="519"/>
      <c r="E159" s="519"/>
      <c r="F159" s="519"/>
      <c r="G159" s="519"/>
    </row>
    <row r="160" spans="1:20" x14ac:dyDescent="0.2">
      <c r="B160" s="519"/>
      <c r="C160" s="519"/>
      <c r="D160" s="519"/>
      <c r="E160" s="519"/>
      <c r="F160" s="519"/>
      <c r="G160" s="519"/>
    </row>
    <row r="162" spans="1:15" ht="15.75" x14ac:dyDescent="0.25">
      <c r="A162" s="474" t="s">
        <v>98</v>
      </c>
      <c r="B162" s="475"/>
      <c r="C162" s="475"/>
      <c r="D162" s="475"/>
      <c r="E162" s="475"/>
      <c r="F162" s="475"/>
      <c r="G162" s="475"/>
      <c r="H162" s="475"/>
      <c r="I162" s="475"/>
      <c r="J162" s="475"/>
      <c r="K162" s="475"/>
      <c r="L162" s="475"/>
      <c r="M162" s="475"/>
      <c r="N162" s="475"/>
      <c r="O162" s="475"/>
    </row>
    <row r="163" spans="1:15" ht="15.75" x14ac:dyDescent="0.25">
      <c r="A163" s="474" t="s">
        <v>159</v>
      </c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</row>
    <row r="164" spans="1:15" x14ac:dyDescent="0.2">
      <c r="A164" s="1"/>
      <c r="B164" s="89" t="s">
        <v>128</v>
      </c>
      <c r="C164" s="2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B165" s="88" t="s">
        <v>129</v>
      </c>
    </row>
    <row r="166" spans="1:15" x14ac:dyDescent="0.2">
      <c r="B166" s="88" t="s">
        <v>130</v>
      </c>
    </row>
    <row r="167" spans="1:15" x14ac:dyDescent="0.2">
      <c r="B167" s="88" t="s">
        <v>131</v>
      </c>
    </row>
    <row r="168" spans="1:15" x14ac:dyDescent="0.2">
      <c r="B168" s="88" t="s">
        <v>160</v>
      </c>
    </row>
    <row r="169" spans="1:15" ht="13.5" thickBot="1" x14ac:dyDescent="0.25">
      <c r="B169" s="2" t="s">
        <v>167</v>
      </c>
      <c r="G169" s="10"/>
    </row>
    <row r="170" spans="1:15" ht="13.5" thickBot="1" x14ac:dyDescent="0.25">
      <c r="A170" s="90" t="s">
        <v>0</v>
      </c>
      <c r="B170" s="476" t="s">
        <v>132</v>
      </c>
      <c r="C170" s="479" t="s">
        <v>33</v>
      </c>
      <c r="D170" s="482" t="s">
        <v>34</v>
      </c>
      <c r="E170" s="483"/>
      <c r="F170" s="483"/>
      <c r="G170" s="36"/>
      <c r="H170" s="484" t="s">
        <v>133</v>
      </c>
      <c r="I170" s="487" t="s">
        <v>134</v>
      </c>
      <c r="J170" s="490" t="s">
        <v>36</v>
      </c>
      <c r="K170" s="491"/>
      <c r="L170" s="491"/>
      <c r="M170" s="491"/>
      <c r="N170" s="491"/>
      <c r="O170" s="492"/>
    </row>
    <row r="171" spans="1:15" x14ac:dyDescent="0.2">
      <c r="A171" s="86"/>
      <c r="B171" s="477"/>
      <c r="C171" s="480"/>
      <c r="D171" s="493" t="s">
        <v>1</v>
      </c>
      <c r="E171" s="495" t="s">
        <v>135</v>
      </c>
      <c r="F171" s="497" t="s">
        <v>136</v>
      </c>
      <c r="G171" s="495" t="s">
        <v>137</v>
      </c>
      <c r="H171" s="485"/>
      <c r="I171" s="488"/>
      <c r="J171" s="499" t="s">
        <v>37</v>
      </c>
      <c r="K171" s="500"/>
      <c r="L171" s="500"/>
      <c r="M171" s="501"/>
      <c r="N171" s="497" t="s">
        <v>136</v>
      </c>
      <c r="O171" s="502" t="s">
        <v>138</v>
      </c>
    </row>
    <row r="172" spans="1:15" x14ac:dyDescent="0.2">
      <c r="A172" s="5"/>
      <c r="B172" s="477"/>
      <c r="C172" s="480"/>
      <c r="D172" s="493"/>
      <c r="E172" s="495"/>
      <c r="F172" s="497"/>
      <c r="G172" s="495"/>
      <c r="H172" s="485"/>
      <c r="I172" s="488"/>
      <c r="J172" s="504" t="s">
        <v>1</v>
      </c>
      <c r="K172" s="505" t="s">
        <v>13</v>
      </c>
      <c r="L172" s="508" t="s">
        <v>54</v>
      </c>
      <c r="M172" s="505" t="s">
        <v>35</v>
      </c>
      <c r="N172" s="497"/>
      <c r="O172" s="502"/>
    </row>
    <row r="173" spans="1:15" x14ac:dyDescent="0.2">
      <c r="A173" s="31"/>
      <c r="B173" s="477"/>
      <c r="C173" s="480"/>
      <c r="D173" s="493"/>
      <c r="E173" s="495"/>
      <c r="F173" s="497"/>
      <c r="G173" s="495"/>
      <c r="H173" s="485"/>
      <c r="I173" s="488"/>
      <c r="J173" s="493"/>
      <c r="K173" s="506"/>
      <c r="L173" s="509"/>
      <c r="M173" s="506"/>
      <c r="N173" s="497"/>
      <c r="O173" s="502"/>
    </row>
    <row r="174" spans="1:15" x14ac:dyDescent="0.2">
      <c r="A174" s="31"/>
      <c r="B174" s="477"/>
      <c r="C174" s="480"/>
      <c r="D174" s="493"/>
      <c r="E174" s="495"/>
      <c r="F174" s="497"/>
      <c r="G174" s="495"/>
      <c r="H174" s="485"/>
      <c r="I174" s="488"/>
      <c r="J174" s="493"/>
      <c r="K174" s="506"/>
      <c r="L174" s="509"/>
      <c r="M174" s="506"/>
      <c r="N174" s="497"/>
      <c r="O174" s="502"/>
    </row>
    <row r="175" spans="1:15" x14ac:dyDescent="0.2">
      <c r="A175" s="31"/>
      <c r="B175" s="477"/>
      <c r="C175" s="480"/>
      <c r="D175" s="493"/>
      <c r="E175" s="495"/>
      <c r="F175" s="497"/>
      <c r="G175" s="495"/>
      <c r="H175" s="485"/>
      <c r="I175" s="488"/>
      <c r="J175" s="493"/>
      <c r="K175" s="506"/>
      <c r="L175" s="509"/>
      <c r="M175" s="506"/>
      <c r="N175" s="497"/>
      <c r="O175" s="502"/>
    </row>
    <row r="176" spans="1:15" ht="13.5" thickBot="1" x14ac:dyDescent="0.25">
      <c r="A176" s="9"/>
      <c r="B176" s="478"/>
      <c r="C176" s="481"/>
      <c r="D176" s="494"/>
      <c r="E176" s="496"/>
      <c r="F176" s="498"/>
      <c r="G176" s="496"/>
      <c r="H176" s="486"/>
      <c r="I176" s="489"/>
      <c r="J176" s="494"/>
      <c r="K176" s="507"/>
      <c r="L176" s="510"/>
      <c r="M176" s="507"/>
      <c r="N176" s="498"/>
      <c r="O176" s="503"/>
    </row>
    <row r="177" spans="1:15" ht="12" customHeight="1" thickBot="1" x14ac:dyDescent="0.25">
      <c r="A177" s="9"/>
      <c r="B177" s="16" t="s">
        <v>32</v>
      </c>
      <c r="C177" s="8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1"/>
    </row>
    <row r="178" spans="1:15" ht="12" customHeight="1" thickBot="1" x14ac:dyDescent="0.25">
      <c r="A178" s="128" t="s">
        <v>6</v>
      </c>
      <c r="B178" s="129" t="s">
        <v>4</v>
      </c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1"/>
    </row>
    <row r="179" spans="1:15" ht="12" customHeight="1" x14ac:dyDescent="0.2">
      <c r="A179" s="306">
        <v>1</v>
      </c>
      <c r="B179" s="307" t="s">
        <v>64</v>
      </c>
      <c r="C179" s="308">
        <v>1</v>
      </c>
      <c r="D179" s="309">
        <v>2</v>
      </c>
      <c r="E179" s="310">
        <v>1</v>
      </c>
      <c r="F179" s="310">
        <f>D179-E179</f>
        <v>1</v>
      </c>
      <c r="G179" s="311">
        <v>2</v>
      </c>
      <c r="H179" s="236" t="s">
        <v>65</v>
      </c>
      <c r="I179" s="312" t="s">
        <v>139</v>
      </c>
      <c r="J179" s="309">
        <f>K179+L179+M179+N179</f>
        <v>60</v>
      </c>
      <c r="K179" s="236"/>
      <c r="L179" s="236">
        <v>30</v>
      </c>
      <c r="M179" s="236">
        <v>0</v>
      </c>
      <c r="N179" s="313">
        <v>30</v>
      </c>
      <c r="O179" s="237">
        <v>30</v>
      </c>
    </row>
    <row r="180" spans="1:15" ht="12" customHeight="1" x14ac:dyDescent="0.2">
      <c r="A180" s="135">
        <v>5</v>
      </c>
      <c r="B180" s="139" t="s">
        <v>2</v>
      </c>
      <c r="C180" s="140">
        <v>1</v>
      </c>
      <c r="D180" s="141">
        <v>1</v>
      </c>
      <c r="E180" s="142">
        <v>1</v>
      </c>
      <c r="F180" s="143">
        <v>0</v>
      </c>
      <c r="G180" s="143">
        <v>1</v>
      </c>
      <c r="H180" s="415" t="s">
        <v>65</v>
      </c>
      <c r="I180" s="145" t="s">
        <v>139</v>
      </c>
      <c r="J180" s="416">
        <f t="shared" ref="J180:J184" si="47">K180+L180+M180+N180</f>
        <v>30</v>
      </c>
      <c r="K180" s="146"/>
      <c r="L180" s="146">
        <v>30</v>
      </c>
      <c r="M180" s="147">
        <v>0</v>
      </c>
      <c r="N180" s="147">
        <v>0</v>
      </c>
      <c r="O180" s="148">
        <v>30</v>
      </c>
    </row>
    <row r="181" spans="1:15" ht="12" customHeight="1" x14ac:dyDescent="0.2">
      <c r="A181" s="150">
        <v>9</v>
      </c>
      <c r="B181" s="151" t="s">
        <v>25</v>
      </c>
      <c r="C181" s="152">
        <v>1</v>
      </c>
      <c r="D181" s="153">
        <v>0.25</v>
      </c>
      <c r="E181" s="154">
        <v>0.25</v>
      </c>
      <c r="F181" s="155">
        <v>0</v>
      </c>
      <c r="G181" s="155">
        <v>0</v>
      </c>
      <c r="H181" s="156" t="s">
        <v>142</v>
      </c>
      <c r="I181" s="157" t="s">
        <v>23</v>
      </c>
      <c r="J181" s="158">
        <f t="shared" si="47"/>
        <v>7</v>
      </c>
      <c r="K181" s="159"/>
      <c r="L181" s="159">
        <v>2</v>
      </c>
      <c r="M181" s="157">
        <v>2</v>
      </c>
      <c r="N181" s="157">
        <v>3</v>
      </c>
      <c r="O181" s="160">
        <v>0</v>
      </c>
    </row>
    <row r="182" spans="1:15" ht="12" customHeight="1" x14ac:dyDescent="0.2">
      <c r="A182" s="150">
        <v>10</v>
      </c>
      <c r="B182" s="151" t="s">
        <v>56</v>
      </c>
      <c r="C182" s="152">
        <v>1</v>
      </c>
      <c r="D182" s="153">
        <v>0.25</v>
      </c>
      <c r="E182" s="154">
        <v>0.25</v>
      </c>
      <c r="F182" s="155">
        <v>0</v>
      </c>
      <c r="G182" s="155">
        <v>0</v>
      </c>
      <c r="H182" s="156" t="s">
        <v>142</v>
      </c>
      <c r="I182" s="157" t="s">
        <v>23</v>
      </c>
      <c r="J182" s="158">
        <f t="shared" si="47"/>
        <v>7</v>
      </c>
      <c r="K182" s="159"/>
      <c r="L182" s="159">
        <v>2</v>
      </c>
      <c r="M182" s="157">
        <v>2</v>
      </c>
      <c r="N182" s="157">
        <v>3</v>
      </c>
      <c r="O182" s="160">
        <v>0</v>
      </c>
    </row>
    <row r="183" spans="1:15" ht="12" customHeight="1" x14ac:dyDescent="0.2">
      <c r="A183" s="150">
        <v>11</v>
      </c>
      <c r="B183" s="161" t="s">
        <v>26</v>
      </c>
      <c r="C183" s="152">
        <v>1</v>
      </c>
      <c r="D183" s="153">
        <v>0.5</v>
      </c>
      <c r="E183" s="154">
        <v>0.25</v>
      </c>
      <c r="F183" s="162">
        <v>0.25</v>
      </c>
      <c r="G183" s="155">
        <v>0</v>
      </c>
      <c r="H183" s="156" t="s">
        <v>142</v>
      </c>
      <c r="I183" s="157" t="s">
        <v>23</v>
      </c>
      <c r="J183" s="158">
        <f t="shared" si="47"/>
        <v>12</v>
      </c>
      <c r="K183" s="159"/>
      <c r="L183" s="159">
        <v>4</v>
      </c>
      <c r="M183" s="157">
        <v>2</v>
      </c>
      <c r="N183" s="157">
        <v>6</v>
      </c>
      <c r="O183" s="160">
        <v>0</v>
      </c>
    </row>
    <row r="184" spans="1:15" ht="12" customHeight="1" thickBot="1" x14ac:dyDescent="0.25">
      <c r="A184" s="163">
        <v>12</v>
      </c>
      <c r="B184" s="164" t="s">
        <v>143</v>
      </c>
      <c r="C184" s="165">
        <v>1</v>
      </c>
      <c r="D184" s="166">
        <v>0.5</v>
      </c>
      <c r="E184" s="167">
        <v>0.25</v>
      </c>
      <c r="F184" s="168">
        <v>0.25</v>
      </c>
      <c r="G184" s="169">
        <v>0</v>
      </c>
      <c r="H184" s="170" t="s">
        <v>142</v>
      </c>
      <c r="I184" s="171" t="s">
        <v>23</v>
      </c>
      <c r="J184" s="172">
        <f t="shared" si="47"/>
        <v>12</v>
      </c>
      <c r="K184" s="173"/>
      <c r="L184" s="173">
        <v>4</v>
      </c>
      <c r="M184" s="171">
        <v>2</v>
      </c>
      <c r="N184" s="174">
        <v>6</v>
      </c>
      <c r="O184" s="175">
        <v>0</v>
      </c>
    </row>
    <row r="185" spans="1:15" ht="12" customHeight="1" thickBot="1" x14ac:dyDescent="0.25">
      <c r="A185" s="176"/>
      <c r="B185" s="177" t="s">
        <v>57</v>
      </c>
      <c r="C185" s="178"/>
      <c r="D185" s="178">
        <f>SUM(D179:D184)</f>
        <v>4.5</v>
      </c>
      <c r="E185" s="179">
        <f>SUM(E179:E184)</f>
        <v>3</v>
      </c>
      <c r="F185" s="179">
        <f>SUM(F179:F184)</f>
        <v>1.5</v>
      </c>
      <c r="G185" s="179">
        <f>SUM(G179:G184)</f>
        <v>3</v>
      </c>
      <c r="H185" s="179" t="s">
        <v>48</v>
      </c>
      <c r="I185" s="180" t="s">
        <v>48</v>
      </c>
      <c r="J185" s="181">
        <f t="shared" ref="J185:O185" si="48">SUM(J179:J184)</f>
        <v>128</v>
      </c>
      <c r="K185" s="182">
        <f t="shared" si="48"/>
        <v>0</v>
      </c>
      <c r="L185" s="182">
        <f t="shared" si="48"/>
        <v>72</v>
      </c>
      <c r="M185" s="182">
        <f t="shared" si="48"/>
        <v>8</v>
      </c>
      <c r="N185" s="182">
        <f t="shared" si="48"/>
        <v>48</v>
      </c>
      <c r="O185" s="183">
        <f t="shared" si="48"/>
        <v>60</v>
      </c>
    </row>
    <row r="186" spans="1:15" ht="12" customHeight="1" thickBot="1" x14ac:dyDescent="0.25">
      <c r="A186" s="128" t="s">
        <v>7</v>
      </c>
      <c r="B186" s="129" t="s">
        <v>5</v>
      </c>
      <c r="C186" s="129"/>
      <c r="D186" s="129"/>
      <c r="E186" s="129"/>
      <c r="F186" s="202"/>
      <c r="G186" s="202"/>
      <c r="H186" s="202"/>
      <c r="I186" s="202"/>
      <c r="J186" s="22"/>
      <c r="K186" s="22"/>
      <c r="L186" s="22"/>
      <c r="M186" s="22"/>
      <c r="N186" s="22"/>
      <c r="O186" s="203"/>
    </row>
    <row r="187" spans="1:15" ht="12" customHeight="1" thickBot="1" x14ac:dyDescent="0.25">
      <c r="A187" s="78">
        <v>1</v>
      </c>
      <c r="B187" s="94" t="s">
        <v>66</v>
      </c>
      <c r="C187" s="204">
        <v>1</v>
      </c>
      <c r="D187" s="205">
        <v>3</v>
      </c>
      <c r="E187" s="73">
        <v>1.8</v>
      </c>
      <c r="F187" s="73">
        <v>1.2</v>
      </c>
      <c r="G187" s="73">
        <v>2.4</v>
      </c>
      <c r="H187" s="97" t="s">
        <v>65</v>
      </c>
      <c r="I187" s="98" t="s">
        <v>23</v>
      </c>
      <c r="J187" s="158">
        <f>K187+L187+M187+N187</f>
        <v>75</v>
      </c>
      <c r="K187" s="73"/>
      <c r="L187" s="73">
        <v>45</v>
      </c>
      <c r="M187" s="73">
        <v>0</v>
      </c>
      <c r="N187" s="73">
        <v>30</v>
      </c>
      <c r="O187" s="37">
        <v>60</v>
      </c>
    </row>
    <row r="188" spans="1:15" ht="12" customHeight="1" thickBot="1" x14ac:dyDescent="0.25">
      <c r="A188" s="176"/>
      <c r="B188" s="177" t="s">
        <v>57</v>
      </c>
      <c r="C188" s="208"/>
      <c r="D188" s="209">
        <f>SUM(D187:D187)</f>
        <v>3</v>
      </c>
      <c r="E188" s="179">
        <f>SUM(E187:E187)</f>
        <v>1.8</v>
      </c>
      <c r="F188" s="179">
        <f>SUM(F187:F187)</f>
        <v>1.2</v>
      </c>
      <c r="G188" s="179">
        <f>SUM(G187:G187)</f>
        <v>2.4</v>
      </c>
      <c r="H188" s="179" t="s">
        <v>48</v>
      </c>
      <c r="I188" s="180" t="s">
        <v>48</v>
      </c>
      <c r="J188" s="210">
        <f>J187</f>
        <v>75</v>
      </c>
      <c r="K188" s="210">
        <f t="shared" ref="K188:O188" si="49">K187</f>
        <v>0</v>
      </c>
      <c r="L188" s="210">
        <f t="shared" si="49"/>
        <v>45</v>
      </c>
      <c r="M188" s="210">
        <f t="shared" si="49"/>
        <v>0</v>
      </c>
      <c r="N188" s="210">
        <f t="shared" si="49"/>
        <v>30</v>
      </c>
      <c r="O188" s="210">
        <f t="shared" si="49"/>
        <v>60</v>
      </c>
    </row>
    <row r="189" spans="1:15" ht="12" customHeight="1" thickBot="1" x14ac:dyDescent="0.25">
      <c r="A189" s="81" t="s">
        <v>9</v>
      </c>
      <c r="B189" s="221" t="s">
        <v>8</v>
      </c>
      <c r="C189" s="221"/>
      <c r="D189" s="202"/>
      <c r="E189" s="202"/>
      <c r="F189" s="202"/>
      <c r="G189" s="202"/>
      <c r="H189" s="202"/>
      <c r="I189" s="202"/>
      <c r="J189" s="22"/>
      <c r="K189" s="22"/>
      <c r="L189" s="22"/>
      <c r="M189" s="22"/>
      <c r="N189" s="22"/>
      <c r="O189" s="203"/>
    </row>
    <row r="190" spans="1:15" ht="12" customHeight="1" thickBot="1" x14ac:dyDescent="0.25">
      <c r="A190" s="27">
        <v>1</v>
      </c>
      <c r="B190" s="99" t="s">
        <v>67</v>
      </c>
      <c r="C190" s="87">
        <v>1</v>
      </c>
      <c r="D190" s="326">
        <v>5</v>
      </c>
      <c r="E190" s="73">
        <v>2.6</v>
      </c>
      <c r="F190" s="73">
        <v>2.4</v>
      </c>
      <c r="G190" s="73">
        <v>1.2</v>
      </c>
      <c r="H190" s="97" t="s">
        <v>140</v>
      </c>
      <c r="I190" s="37" t="s">
        <v>23</v>
      </c>
      <c r="J190" s="205">
        <f>K190+L190+M190+N190</f>
        <v>125</v>
      </c>
      <c r="K190" s="95">
        <v>30</v>
      </c>
      <c r="L190" s="100">
        <v>30</v>
      </c>
      <c r="M190" s="73">
        <v>5</v>
      </c>
      <c r="N190" s="73">
        <v>60</v>
      </c>
      <c r="O190" s="37">
        <v>30</v>
      </c>
    </row>
    <row r="191" spans="1:15" ht="12" customHeight="1" x14ac:dyDescent="0.2">
      <c r="A191" s="31">
        <v>2</v>
      </c>
      <c r="B191" s="82" t="s">
        <v>83</v>
      </c>
      <c r="C191" s="87">
        <v>1</v>
      </c>
      <c r="D191" s="96">
        <v>7</v>
      </c>
      <c r="E191" s="13">
        <v>3.5</v>
      </c>
      <c r="F191" s="13">
        <v>3.5</v>
      </c>
      <c r="G191" s="13">
        <v>1.66</v>
      </c>
      <c r="H191" s="103" t="s">
        <v>140</v>
      </c>
      <c r="I191" s="14" t="s">
        <v>23</v>
      </c>
      <c r="J191" s="207">
        <f t="shared" ref="J191:J193" si="50">K191+L191+M191+N191</f>
        <v>190</v>
      </c>
      <c r="K191" s="85">
        <v>45</v>
      </c>
      <c r="L191" s="85">
        <v>45</v>
      </c>
      <c r="M191" s="13">
        <v>5</v>
      </c>
      <c r="N191" s="13">
        <v>95</v>
      </c>
      <c r="O191" s="14">
        <v>45</v>
      </c>
    </row>
    <row r="192" spans="1:15" ht="12" customHeight="1" x14ac:dyDescent="0.2">
      <c r="A192" s="31">
        <v>3</v>
      </c>
      <c r="B192" s="84" t="s">
        <v>84</v>
      </c>
      <c r="C192" s="87">
        <v>1</v>
      </c>
      <c r="D192" s="96">
        <v>4.5</v>
      </c>
      <c r="E192" s="13">
        <v>2.25</v>
      </c>
      <c r="F192" s="13">
        <v>2.25</v>
      </c>
      <c r="G192" s="13">
        <v>1.0900000000000001</v>
      </c>
      <c r="H192" s="103" t="s">
        <v>158</v>
      </c>
      <c r="I192" s="14" t="s">
        <v>23</v>
      </c>
      <c r="J192" s="207">
        <f t="shared" si="50"/>
        <v>124</v>
      </c>
      <c r="K192" s="85">
        <v>30</v>
      </c>
      <c r="L192" s="85">
        <v>30</v>
      </c>
      <c r="M192" s="13">
        <v>2</v>
      </c>
      <c r="N192" s="13">
        <v>62</v>
      </c>
      <c r="O192" s="14">
        <v>30</v>
      </c>
    </row>
    <row r="193" spans="1:15" ht="12" customHeight="1" thickBot="1" x14ac:dyDescent="0.25">
      <c r="A193" s="31">
        <v>4</v>
      </c>
      <c r="B193" s="82" t="s">
        <v>86</v>
      </c>
      <c r="C193" s="224">
        <v>2</v>
      </c>
      <c r="D193" s="104">
        <v>7</v>
      </c>
      <c r="E193" s="13">
        <v>3.5</v>
      </c>
      <c r="F193" s="13">
        <v>3.5</v>
      </c>
      <c r="G193" s="13">
        <v>1.66</v>
      </c>
      <c r="H193" s="103" t="s">
        <v>140</v>
      </c>
      <c r="I193" s="14" t="s">
        <v>23</v>
      </c>
      <c r="J193" s="207">
        <f t="shared" si="50"/>
        <v>190</v>
      </c>
      <c r="K193" s="85">
        <v>45</v>
      </c>
      <c r="L193" s="85">
        <v>45</v>
      </c>
      <c r="M193" s="13">
        <v>5</v>
      </c>
      <c r="N193" s="13">
        <v>95</v>
      </c>
      <c r="O193" s="14">
        <v>45</v>
      </c>
    </row>
    <row r="194" spans="1:15" ht="12" customHeight="1" thickBot="1" x14ac:dyDescent="0.25">
      <c r="A194" s="176"/>
      <c r="B194" s="177" t="s">
        <v>57</v>
      </c>
      <c r="C194" s="176"/>
      <c r="D194" s="228">
        <f>SUM(D190:D193)</f>
        <v>23.5</v>
      </c>
      <c r="E194" s="197">
        <f>SUM(E190:E193)</f>
        <v>11.85</v>
      </c>
      <c r="F194" s="197">
        <f>SUM(F190:F193)</f>
        <v>11.65</v>
      </c>
      <c r="G194" s="197">
        <f>SUM(G190:G193)</f>
        <v>5.61</v>
      </c>
      <c r="H194" s="197" t="s">
        <v>48</v>
      </c>
      <c r="I194" s="229" t="s">
        <v>48</v>
      </c>
      <c r="J194" s="230">
        <f t="shared" ref="J194:O194" si="51">SUM(J190:J193)</f>
        <v>629</v>
      </c>
      <c r="K194" s="197">
        <f t="shared" si="51"/>
        <v>150</v>
      </c>
      <c r="L194" s="197">
        <f t="shared" si="51"/>
        <v>150</v>
      </c>
      <c r="M194" s="197">
        <f t="shared" si="51"/>
        <v>17</v>
      </c>
      <c r="N194" s="197">
        <f t="shared" si="51"/>
        <v>312</v>
      </c>
      <c r="O194" s="229">
        <f t="shared" si="51"/>
        <v>150</v>
      </c>
    </row>
    <row r="195" spans="1:15" ht="12" customHeight="1" thickBot="1" x14ac:dyDescent="0.25">
      <c r="A195" s="128" t="s">
        <v>10</v>
      </c>
      <c r="B195" s="129" t="s">
        <v>11</v>
      </c>
      <c r="C195" s="129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35"/>
    </row>
    <row r="196" spans="1:15" ht="12" customHeight="1" x14ac:dyDescent="0.2">
      <c r="A196" s="386">
        <v>1</v>
      </c>
      <c r="B196" s="391" t="s">
        <v>69</v>
      </c>
      <c r="C196" s="244">
        <v>1</v>
      </c>
      <c r="D196" s="244">
        <v>3</v>
      </c>
      <c r="E196" s="244">
        <v>1.88</v>
      </c>
      <c r="F196" s="244">
        <v>1.1200000000000001</v>
      </c>
      <c r="G196" s="244">
        <v>0.56000000000000005</v>
      </c>
      <c r="H196" s="133" t="s">
        <v>65</v>
      </c>
      <c r="I196" s="335" t="s">
        <v>30</v>
      </c>
      <c r="J196" s="388">
        <f>K196+L196+M196+N196</f>
        <v>80</v>
      </c>
      <c r="K196" s="244">
        <v>30</v>
      </c>
      <c r="L196" s="244">
        <v>15</v>
      </c>
      <c r="M196" s="244">
        <v>5</v>
      </c>
      <c r="N196" s="244">
        <v>30</v>
      </c>
      <c r="O196" s="134">
        <v>15</v>
      </c>
    </row>
    <row r="197" spans="1:15" ht="12" customHeight="1" x14ac:dyDescent="0.2">
      <c r="A197" s="387">
        <v>2</v>
      </c>
      <c r="B197" s="356" t="s">
        <v>70</v>
      </c>
      <c r="C197" s="146">
        <v>1</v>
      </c>
      <c r="D197" s="146">
        <v>3</v>
      </c>
      <c r="E197" s="146">
        <v>1.88</v>
      </c>
      <c r="F197" s="146">
        <v>1.1200000000000001</v>
      </c>
      <c r="G197" s="146">
        <v>0.56000000000000005</v>
      </c>
      <c r="H197" s="146" t="s">
        <v>65</v>
      </c>
      <c r="I197" s="412" t="s">
        <v>30</v>
      </c>
      <c r="J197" s="389">
        <f t="shared" ref="J197" si="52">K197+L197+M197+N197</f>
        <v>80</v>
      </c>
      <c r="K197" s="146">
        <v>30</v>
      </c>
      <c r="L197" s="146">
        <v>15</v>
      </c>
      <c r="M197" s="146">
        <v>5</v>
      </c>
      <c r="N197" s="146">
        <v>30</v>
      </c>
      <c r="O197" s="148">
        <v>15</v>
      </c>
    </row>
    <row r="198" spans="1:15" ht="12" customHeight="1" thickBot="1" x14ac:dyDescent="0.25">
      <c r="A198" s="239"/>
      <c r="B198" s="239" t="s">
        <v>57</v>
      </c>
      <c r="C198" s="239"/>
      <c r="D198" s="230">
        <f>SUM(D196:D197)</f>
        <v>6</v>
      </c>
      <c r="E198" s="230">
        <f>SUM(E196:E197)</f>
        <v>3.76</v>
      </c>
      <c r="F198" s="230">
        <f>SUM(F196:F197)</f>
        <v>2.2400000000000002</v>
      </c>
      <c r="G198" s="230">
        <f>SUM(G196:G197)</f>
        <v>1.1200000000000001</v>
      </c>
      <c r="H198" s="197" t="s">
        <v>48</v>
      </c>
      <c r="I198" s="229" t="s">
        <v>48</v>
      </c>
      <c r="J198" s="230">
        <f t="shared" ref="J198:O198" si="53">SUM(J196:J197)</f>
        <v>160</v>
      </c>
      <c r="K198" s="230">
        <f t="shared" si="53"/>
        <v>60</v>
      </c>
      <c r="L198" s="230">
        <f t="shared" si="53"/>
        <v>30</v>
      </c>
      <c r="M198" s="230">
        <f t="shared" si="53"/>
        <v>10</v>
      </c>
      <c r="N198" s="230">
        <f t="shared" si="53"/>
        <v>60</v>
      </c>
      <c r="O198" s="230">
        <f t="shared" si="53"/>
        <v>30</v>
      </c>
    </row>
    <row r="199" spans="1:15" ht="13.5" thickBot="1" x14ac:dyDescent="0.25"/>
    <row r="200" spans="1:15" ht="13.5" thickBot="1" x14ac:dyDescent="0.25">
      <c r="A200" s="460" t="s">
        <v>144</v>
      </c>
      <c r="B200" s="461"/>
      <c r="C200" s="261" t="s">
        <v>48</v>
      </c>
      <c r="D200" s="262">
        <f>D179+D180+D181+D182+D183+D184+D187+D190+D191+D192+D196+D197</f>
        <v>30</v>
      </c>
      <c r="E200" s="262">
        <f>E179+E180+E181+E182+E183+E184+E187+E190+E191+E192+E196+E197</f>
        <v>16.91</v>
      </c>
      <c r="F200" s="262">
        <f>F179+F180+F181+F182+F183+F184+F187+F190+F191+F192+F196+F197</f>
        <v>13.09</v>
      </c>
      <c r="G200" s="262">
        <f>G179+G180+G181+G182+G183+G184+G187+G190+G191+G192+G196+G197</f>
        <v>10.47</v>
      </c>
      <c r="H200" s="263" t="s">
        <v>48</v>
      </c>
      <c r="I200" s="264" t="s">
        <v>48</v>
      </c>
      <c r="J200" s="262">
        <f t="shared" ref="J200:O200" si="54">J179+J180+J181+J182+J183+J184+J187+J190+J191+J192+J196+J197</f>
        <v>802</v>
      </c>
      <c r="K200" s="262">
        <f t="shared" si="54"/>
        <v>165</v>
      </c>
      <c r="L200" s="262">
        <f t="shared" si="54"/>
        <v>252</v>
      </c>
      <c r="M200" s="262">
        <f t="shared" si="54"/>
        <v>30</v>
      </c>
      <c r="N200" s="262">
        <f t="shared" si="54"/>
        <v>355</v>
      </c>
      <c r="O200" s="358">
        <f t="shared" si="54"/>
        <v>255</v>
      </c>
    </row>
    <row r="202" spans="1:15" ht="15.75" x14ac:dyDescent="0.25">
      <c r="A202" s="474" t="s">
        <v>98</v>
      </c>
      <c r="B202" s="475"/>
      <c r="C202" s="475"/>
      <c r="D202" s="475"/>
      <c r="E202" s="475"/>
      <c r="F202" s="475"/>
      <c r="G202" s="475"/>
      <c r="H202" s="475"/>
      <c r="I202" s="475"/>
      <c r="J202" s="475"/>
      <c r="K202" s="475"/>
      <c r="L202" s="475"/>
      <c r="M202" s="475"/>
      <c r="N202" s="475"/>
      <c r="O202" s="475"/>
    </row>
    <row r="203" spans="1:15" ht="15.75" x14ac:dyDescent="0.25">
      <c r="A203" s="474" t="s">
        <v>159</v>
      </c>
      <c r="B203" s="474"/>
      <c r="C203" s="474"/>
      <c r="D203" s="474"/>
      <c r="E203" s="474"/>
      <c r="F203" s="474"/>
      <c r="G203" s="474"/>
      <c r="H203" s="474"/>
      <c r="I203" s="474"/>
      <c r="J203" s="474"/>
      <c r="K203" s="474"/>
      <c r="L203" s="474"/>
      <c r="M203" s="474"/>
      <c r="N203" s="474"/>
      <c r="O203" s="474"/>
    </row>
    <row r="204" spans="1:15" ht="15.75" x14ac:dyDescent="0.25">
      <c r="A204" s="418"/>
      <c r="B204" s="418"/>
      <c r="C204" s="418"/>
      <c r="D204" s="418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</row>
    <row r="205" spans="1:15" x14ac:dyDescent="0.2">
      <c r="A205" s="1"/>
      <c r="B205" s="89" t="s">
        <v>128</v>
      </c>
      <c r="C205" s="2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">
      <c r="B206" s="88" t="s">
        <v>129</v>
      </c>
    </row>
    <row r="207" spans="1:15" x14ac:dyDescent="0.2">
      <c r="B207" s="88" t="s">
        <v>130</v>
      </c>
    </row>
    <row r="208" spans="1:15" x14ac:dyDescent="0.2">
      <c r="B208" s="88" t="s">
        <v>131</v>
      </c>
    </row>
    <row r="209" spans="1:15" x14ac:dyDescent="0.2">
      <c r="B209" s="88" t="s">
        <v>160</v>
      </c>
    </row>
    <row r="211" spans="1:15" ht="13.5" thickBot="1" x14ac:dyDescent="0.25">
      <c r="B211" s="2" t="s">
        <v>166</v>
      </c>
      <c r="G211" s="10"/>
    </row>
    <row r="212" spans="1:15" ht="13.5" thickBot="1" x14ac:dyDescent="0.25">
      <c r="A212" s="90" t="s">
        <v>0</v>
      </c>
      <c r="B212" s="476" t="s">
        <v>132</v>
      </c>
      <c r="C212" s="479" t="s">
        <v>33</v>
      </c>
      <c r="D212" s="482" t="s">
        <v>34</v>
      </c>
      <c r="E212" s="483"/>
      <c r="F212" s="483"/>
      <c r="G212" s="36"/>
      <c r="H212" s="484" t="s">
        <v>133</v>
      </c>
      <c r="I212" s="487" t="s">
        <v>134</v>
      </c>
      <c r="J212" s="490" t="s">
        <v>36</v>
      </c>
      <c r="K212" s="491"/>
      <c r="L212" s="491"/>
      <c r="M212" s="491"/>
      <c r="N212" s="491"/>
      <c r="O212" s="492"/>
    </row>
    <row r="213" spans="1:15" x14ac:dyDescent="0.2">
      <c r="A213" s="86"/>
      <c r="B213" s="477"/>
      <c r="C213" s="480"/>
      <c r="D213" s="493" t="s">
        <v>1</v>
      </c>
      <c r="E213" s="495" t="s">
        <v>135</v>
      </c>
      <c r="F213" s="497" t="s">
        <v>136</v>
      </c>
      <c r="G213" s="495" t="s">
        <v>137</v>
      </c>
      <c r="H213" s="485"/>
      <c r="I213" s="488"/>
      <c r="J213" s="499" t="s">
        <v>37</v>
      </c>
      <c r="K213" s="500"/>
      <c r="L213" s="500"/>
      <c r="M213" s="501"/>
      <c r="N213" s="497" t="s">
        <v>136</v>
      </c>
      <c r="O213" s="502" t="s">
        <v>138</v>
      </c>
    </row>
    <row r="214" spans="1:15" x14ac:dyDescent="0.2">
      <c r="A214" s="5"/>
      <c r="B214" s="477"/>
      <c r="C214" s="480"/>
      <c r="D214" s="493"/>
      <c r="E214" s="495"/>
      <c r="F214" s="497"/>
      <c r="G214" s="495"/>
      <c r="H214" s="485"/>
      <c r="I214" s="488"/>
      <c r="J214" s="504" t="s">
        <v>1</v>
      </c>
      <c r="K214" s="505" t="s">
        <v>13</v>
      </c>
      <c r="L214" s="508" t="s">
        <v>54</v>
      </c>
      <c r="M214" s="505" t="s">
        <v>35</v>
      </c>
      <c r="N214" s="497"/>
      <c r="O214" s="502"/>
    </row>
    <row r="215" spans="1:15" x14ac:dyDescent="0.2">
      <c r="A215" s="31"/>
      <c r="B215" s="477"/>
      <c r="C215" s="480"/>
      <c r="D215" s="493"/>
      <c r="E215" s="495"/>
      <c r="F215" s="497"/>
      <c r="G215" s="495"/>
      <c r="H215" s="485"/>
      <c r="I215" s="488"/>
      <c r="J215" s="493"/>
      <c r="K215" s="506"/>
      <c r="L215" s="509"/>
      <c r="M215" s="506"/>
      <c r="N215" s="497"/>
      <c r="O215" s="502"/>
    </row>
    <row r="216" spans="1:15" x14ac:dyDescent="0.2">
      <c r="A216" s="31"/>
      <c r="B216" s="477"/>
      <c r="C216" s="480"/>
      <c r="D216" s="493"/>
      <c r="E216" s="495"/>
      <c r="F216" s="497"/>
      <c r="G216" s="495"/>
      <c r="H216" s="485"/>
      <c r="I216" s="488"/>
      <c r="J216" s="493"/>
      <c r="K216" s="506"/>
      <c r="L216" s="509"/>
      <c r="M216" s="506"/>
      <c r="N216" s="497"/>
      <c r="O216" s="502"/>
    </row>
    <row r="217" spans="1:15" x14ac:dyDescent="0.2">
      <c r="A217" s="31"/>
      <c r="B217" s="477"/>
      <c r="C217" s="480"/>
      <c r="D217" s="493"/>
      <c r="E217" s="495"/>
      <c r="F217" s="497"/>
      <c r="G217" s="495"/>
      <c r="H217" s="485"/>
      <c r="I217" s="488"/>
      <c r="J217" s="493"/>
      <c r="K217" s="506"/>
      <c r="L217" s="509"/>
      <c r="M217" s="506"/>
      <c r="N217" s="497"/>
      <c r="O217" s="502"/>
    </row>
    <row r="218" spans="1:15" ht="13.5" thickBot="1" x14ac:dyDescent="0.25">
      <c r="A218" s="9"/>
      <c r="B218" s="478"/>
      <c r="C218" s="481"/>
      <c r="D218" s="494"/>
      <c r="E218" s="496"/>
      <c r="F218" s="498"/>
      <c r="G218" s="496"/>
      <c r="H218" s="486"/>
      <c r="I218" s="489"/>
      <c r="J218" s="494"/>
      <c r="K218" s="507"/>
      <c r="L218" s="510"/>
      <c r="M218" s="507"/>
      <c r="N218" s="498"/>
      <c r="O218" s="503"/>
    </row>
    <row r="219" spans="1:15" ht="13.5" thickBot="1" x14ac:dyDescent="0.25">
      <c r="A219" s="9"/>
      <c r="B219" s="16" t="s">
        <v>32</v>
      </c>
      <c r="C219" s="8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1"/>
    </row>
    <row r="220" spans="1:15" x14ac:dyDescent="0.2">
      <c r="A220" s="128" t="s">
        <v>6</v>
      </c>
      <c r="B220" s="129" t="s">
        <v>4</v>
      </c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1"/>
    </row>
    <row r="221" spans="1:15" x14ac:dyDescent="0.2">
      <c r="A221" s="150">
        <v>2</v>
      </c>
      <c r="B221" s="314" t="s">
        <v>64</v>
      </c>
      <c r="C221" s="315">
        <v>2</v>
      </c>
      <c r="D221" s="316">
        <v>2</v>
      </c>
      <c r="E221" s="317">
        <v>1</v>
      </c>
      <c r="F221" s="318">
        <v>1</v>
      </c>
      <c r="G221" s="318">
        <v>2</v>
      </c>
      <c r="H221" s="319" t="s">
        <v>65</v>
      </c>
      <c r="I221" s="320" t="s">
        <v>139</v>
      </c>
      <c r="J221" s="158">
        <f t="shared" ref="J221:J222" si="55">K221+L221+M221+N221</f>
        <v>60</v>
      </c>
      <c r="K221" s="321"/>
      <c r="L221" s="321">
        <v>30</v>
      </c>
      <c r="M221" s="322">
        <v>0</v>
      </c>
      <c r="N221" s="322">
        <v>30</v>
      </c>
      <c r="O221" s="323">
        <v>30</v>
      </c>
    </row>
    <row r="222" spans="1:15" ht="13.5" thickBot="1" x14ac:dyDescent="0.25">
      <c r="A222" s="135">
        <v>6</v>
      </c>
      <c r="B222" s="149" t="s">
        <v>2</v>
      </c>
      <c r="C222" s="140">
        <v>2</v>
      </c>
      <c r="D222" s="141">
        <v>1</v>
      </c>
      <c r="E222" s="142">
        <v>1</v>
      </c>
      <c r="F222" s="143">
        <v>0</v>
      </c>
      <c r="G222" s="143">
        <v>1</v>
      </c>
      <c r="H222" s="415" t="s">
        <v>65</v>
      </c>
      <c r="I222" s="145" t="s">
        <v>139</v>
      </c>
      <c r="J222" s="416">
        <f t="shared" si="55"/>
        <v>30</v>
      </c>
      <c r="K222" s="146"/>
      <c r="L222" s="146">
        <v>30</v>
      </c>
      <c r="M222" s="147">
        <v>0</v>
      </c>
      <c r="N222" s="147">
        <v>0</v>
      </c>
      <c r="O222" s="148">
        <v>30</v>
      </c>
    </row>
    <row r="223" spans="1:15" ht="13.5" thickBot="1" x14ac:dyDescent="0.25">
      <c r="A223" s="176"/>
      <c r="B223" s="177" t="s">
        <v>57</v>
      </c>
      <c r="C223" s="178"/>
      <c r="D223" s="178">
        <f>SUM(D221:D222)</f>
        <v>3</v>
      </c>
      <c r="E223" s="179">
        <f>SUM(E221:E222)</f>
        <v>2</v>
      </c>
      <c r="F223" s="179">
        <f>SUM(F221:F222)</f>
        <v>1</v>
      </c>
      <c r="G223" s="179">
        <f>SUM(G221:G222)</f>
        <v>3</v>
      </c>
      <c r="H223" s="179" t="s">
        <v>48</v>
      </c>
      <c r="I223" s="180" t="s">
        <v>48</v>
      </c>
      <c r="J223" s="181">
        <f t="shared" ref="J223:O223" si="56">SUM(J221:J222)</f>
        <v>90</v>
      </c>
      <c r="K223" s="182">
        <f t="shared" si="56"/>
        <v>0</v>
      </c>
      <c r="L223" s="182">
        <f t="shared" si="56"/>
        <v>60</v>
      </c>
      <c r="M223" s="182">
        <f t="shared" si="56"/>
        <v>0</v>
      </c>
      <c r="N223" s="182">
        <f t="shared" si="56"/>
        <v>30</v>
      </c>
      <c r="O223" s="183">
        <f t="shared" si="56"/>
        <v>60</v>
      </c>
    </row>
    <row r="224" spans="1:15" ht="13.5" thickBot="1" x14ac:dyDescent="0.25">
      <c r="A224" s="81" t="s">
        <v>9</v>
      </c>
      <c r="B224" s="221" t="s">
        <v>8</v>
      </c>
      <c r="C224" s="221"/>
      <c r="D224" s="202"/>
      <c r="E224" s="202"/>
      <c r="F224" s="202"/>
      <c r="G224" s="202"/>
      <c r="H224" s="202"/>
      <c r="I224" s="202"/>
      <c r="J224" s="22"/>
      <c r="K224" s="22"/>
      <c r="L224" s="22"/>
      <c r="M224" s="22"/>
      <c r="N224" s="22"/>
      <c r="O224" s="203"/>
    </row>
    <row r="225" spans="1:15" x14ac:dyDescent="0.2">
      <c r="A225" s="31">
        <v>4</v>
      </c>
      <c r="B225" s="82" t="s">
        <v>86</v>
      </c>
      <c r="C225" s="224">
        <v>2</v>
      </c>
      <c r="D225" s="104">
        <v>7</v>
      </c>
      <c r="E225" s="13">
        <v>3.5</v>
      </c>
      <c r="F225" s="13">
        <v>3.5</v>
      </c>
      <c r="G225" s="13">
        <v>1.66</v>
      </c>
      <c r="H225" s="103" t="s">
        <v>140</v>
      </c>
      <c r="I225" s="14" t="s">
        <v>23</v>
      </c>
      <c r="J225" s="207">
        <f t="shared" ref="J225:J228" si="57">K225+L225+M225+N225</f>
        <v>190</v>
      </c>
      <c r="K225" s="85">
        <v>45</v>
      </c>
      <c r="L225" s="85">
        <v>45</v>
      </c>
      <c r="M225" s="13">
        <v>5</v>
      </c>
      <c r="N225" s="13">
        <v>95</v>
      </c>
      <c r="O225" s="14">
        <v>45</v>
      </c>
    </row>
    <row r="226" spans="1:15" x14ac:dyDescent="0.2">
      <c r="A226" s="31">
        <v>5</v>
      </c>
      <c r="B226" s="84" t="s">
        <v>85</v>
      </c>
      <c r="C226" s="87">
        <v>2</v>
      </c>
      <c r="D226" s="96">
        <v>4.5</v>
      </c>
      <c r="E226" s="13">
        <v>2.25</v>
      </c>
      <c r="F226" s="13">
        <v>2.25</v>
      </c>
      <c r="G226" s="13">
        <v>1.0900000000000001</v>
      </c>
      <c r="H226" s="103" t="s">
        <v>140</v>
      </c>
      <c r="I226" s="14" t="s">
        <v>23</v>
      </c>
      <c r="J226" s="207">
        <f t="shared" si="57"/>
        <v>126</v>
      </c>
      <c r="K226" s="85">
        <v>30</v>
      </c>
      <c r="L226" s="85">
        <v>30</v>
      </c>
      <c r="M226" s="13">
        <v>3</v>
      </c>
      <c r="N226" s="13">
        <v>63</v>
      </c>
      <c r="O226" s="14">
        <v>30</v>
      </c>
    </row>
    <row r="227" spans="1:15" x14ac:dyDescent="0.2">
      <c r="A227" s="31">
        <v>6</v>
      </c>
      <c r="B227" s="82" t="s">
        <v>68</v>
      </c>
      <c r="C227" s="87">
        <v>2</v>
      </c>
      <c r="D227" s="96">
        <v>6</v>
      </c>
      <c r="E227" s="13">
        <v>3.2</v>
      </c>
      <c r="F227" s="13">
        <v>2.8</v>
      </c>
      <c r="G227" s="13">
        <v>1.8</v>
      </c>
      <c r="H227" s="103" t="s">
        <v>140</v>
      </c>
      <c r="I227" s="14" t="s">
        <v>23</v>
      </c>
      <c r="J227" s="207">
        <f t="shared" si="57"/>
        <v>150</v>
      </c>
      <c r="K227" s="85">
        <v>30</v>
      </c>
      <c r="L227" s="85">
        <v>45</v>
      </c>
      <c r="M227" s="13">
        <v>5</v>
      </c>
      <c r="N227" s="13">
        <v>70</v>
      </c>
      <c r="O227" s="14">
        <v>30</v>
      </c>
    </row>
    <row r="228" spans="1:15" ht="13.5" thickBot="1" x14ac:dyDescent="0.25">
      <c r="A228" s="31">
        <v>7</v>
      </c>
      <c r="B228" s="82" t="s">
        <v>116</v>
      </c>
      <c r="C228" s="87">
        <v>2</v>
      </c>
      <c r="D228" s="96">
        <v>4</v>
      </c>
      <c r="E228" s="13">
        <v>2.6</v>
      </c>
      <c r="F228" s="13">
        <v>1.4</v>
      </c>
      <c r="G228" s="13">
        <v>1.2</v>
      </c>
      <c r="H228" s="103" t="s">
        <v>158</v>
      </c>
      <c r="I228" s="14" t="s">
        <v>23</v>
      </c>
      <c r="J228" s="207">
        <f t="shared" si="57"/>
        <v>100</v>
      </c>
      <c r="K228" s="85">
        <v>30</v>
      </c>
      <c r="L228" s="85">
        <v>30</v>
      </c>
      <c r="M228" s="13">
        <v>5</v>
      </c>
      <c r="N228" s="13">
        <v>35</v>
      </c>
      <c r="O228" s="14">
        <v>30</v>
      </c>
    </row>
    <row r="229" spans="1:15" ht="13.5" thickBot="1" x14ac:dyDescent="0.25">
      <c r="A229" s="176"/>
      <c r="B229" s="177" t="s">
        <v>57</v>
      </c>
      <c r="C229" s="176"/>
      <c r="D229" s="228">
        <f>SUM(D225:D228)</f>
        <v>21.5</v>
      </c>
      <c r="E229" s="197">
        <f>SUM(E225:E228)</f>
        <v>11.549999999999999</v>
      </c>
      <c r="F229" s="197">
        <f>SUM(F225:F228)</f>
        <v>9.9500000000000011</v>
      </c>
      <c r="G229" s="197">
        <f>SUM(G225:G228)</f>
        <v>5.75</v>
      </c>
      <c r="H229" s="197" t="s">
        <v>48</v>
      </c>
      <c r="I229" s="229" t="s">
        <v>48</v>
      </c>
      <c r="J229" s="230">
        <f t="shared" ref="J229:O229" si="58">SUM(J225:J228)</f>
        <v>566</v>
      </c>
      <c r="K229" s="197">
        <f t="shared" si="58"/>
        <v>135</v>
      </c>
      <c r="L229" s="197">
        <f t="shared" si="58"/>
        <v>150</v>
      </c>
      <c r="M229" s="197">
        <f t="shared" si="58"/>
        <v>18</v>
      </c>
      <c r="N229" s="197">
        <f t="shared" si="58"/>
        <v>263</v>
      </c>
      <c r="O229" s="229">
        <f t="shared" si="58"/>
        <v>135</v>
      </c>
    </row>
    <row r="230" spans="1:15" x14ac:dyDescent="0.2">
      <c r="A230" s="128" t="s">
        <v>10</v>
      </c>
      <c r="B230" s="129" t="s">
        <v>11</v>
      </c>
      <c r="C230" s="129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35"/>
    </row>
    <row r="231" spans="1:15" x14ac:dyDescent="0.2">
      <c r="A231" s="387">
        <v>3</v>
      </c>
      <c r="B231" s="356" t="s">
        <v>71</v>
      </c>
      <c r="C231" s="146">
        <v>2</v>
      </c>
      <c r="D231" s="146">
        <v>2</v>
      </c>
      <c r="E231" s="146">
        <v>1</v>
      </c>
      <c r="F231" s="146">
        <v>1</v>
      </c>
      <c r="G231" s="146">
        <v>0.5</v>
      </c>
      <c r="H231" s="146" t="s">
        <v>140</v>
      </c>
      <c r="I231" s="412" t="s">
        <v>30</v>
      </c>
      <c r="J231" s="389">
        <f t="shared" ref="J231:J233" si="59">K231+L231+M231+N231</f>
        <v>60</v>
      </c>
      <c r="K231" s="146">
        <v>15</v>
      </c>
      <c r="L231" s="146">
        <v>15</v>
      </c>
      <c r="M231" s="146">
        <v>0</v>
      </c>
      <c r="N231" s="146">
        <v>30</v>
      </c>
      <c r="O231" s="148">
        <v>15</v>
      </c>
    </row>
    <row r="232" spans="1:15" x14ac:dyDescent="0.2">
      <c r="A232" s="387">
        <v>4</v>
      </c>
      <c r="B232" s="356" t="s">
        <v>72</v>
      </c>
      <c r="C232" s="146">
        <v>2</v>
      </c>
      <c r="D232" s="146">
        <v>2</v>
      </c>
      <c r="E232" s="146">
        <v>1</v>
      </c>
      <c r="F232" s="146">
        <v>1</v>
      </c>
      <c r="G232" s="146">
        <v>0.5</v>
      </c>
      <c r="H232" s="146" t="s">
        <v>65</v>
      </c>
      <c r="I232" s="412" t="s">
        <v>30</v>
      </c>
      <c r="J232" s="389">
        <f t="shared" si="59"/>
        <v>60</v>
      </c>
      <c r="K232" s="146">
        <v>15</v>
      </c>
      <c r="L232" s="146">
        <v>15</v>
      </c>
      <c r="M232" s="146">
        <v>0</v>
      </c>
      <c r="N232" s="146">
        <v>30</v>
      </c>
      <c r="O232" s="148">
        <v>15</v>
      </c>
    </row>
    <row r="233" spans="1:15" x14ac:dyDescent="0.2">
      <c r="A233" s="387">
        <v>5</v>
      </c>
      <c r="B233" s="356" t="s">
        <v>73</v>
      </c>
      <c r="C233" s="146">
        <v>2</v>
      </c>
      <c r="D233" s="146">
        <v>1.5</v>
      </c>
      <c r="E233" s="146">
        <v>1</v>
      </c>
      <c r="F233" s="146">
        <v>0.5</v>
      </c>
      <c r="G233" s="146">
        <v>1</v>
      </c>
      <c r="H233" s="146" t="s">
        <v>65</v>
      </c>
      <c r="I233" s="412" t="s">
        <v>30</v>
      </c>
      <c r="J233" s="389">
        <f t="shared" si="59"/>
        <v>45</v>
      </c>
      <c r="K233" s="146"/>
      <c r="L233" s="146">
        <v>30</v>
      </c>
      <c r="M233" s="146">
        <v>15</v>
      </c>
      <c r="N233" s="146">
        <v>0</v>
      </c>
      <c r="O233" s="148">
        <v>30</v>
      </c>
    </row>
    <row r="234" spans="1:15" ht="13.5" thickBot="1" x14ac:dyDescent="0.25">
      <c r="A234" s="239"/>
      <c r="B234" s="239" t="s">
        <v>57</v>
      </c>
      <c r="C234" s="239"/>
      <c r="D234" s="230">
        <f>SUM(D231:D233)</f>
        <v>5.5</v>
      </c>
      <c r="E234" s="230">
        <f>SUM(E231:E233)</f>
        <v>3</v>
      </c>
      <c r="F234" s="230">
        <f>SUM(F231:F233)</f>
        <v>2.5</v>
      </c>
      <c r="G234" s="230">
        <f>SUM(G231:G233)</f>
        <v>2</v>
      </c>
      <c r="H234" s="197" t="s">
        <v>48</v>
      </c>
      <c r="I234" s="229" t="s">
        <v>48</v>
      </c>
      <c r="J234" s="230">
        <f t="shared" ref="J234:O234" si="60">SUM(J231:J233)</f>
        <v>165</v>
      </c>
      <c r="K234" s="230">
        <f t="shared" si="60"/>
        <v>30</v>
      </c>
      <c r="L234" s="230">
        <f t="shared" si="60"/>
        <v>60</v>
      </c>
      <c r="M234" s="230">
        <f t="shared" si="60"/>
        <v>15</v>
      </c>
      <c r="N234" s="230">
        <f t="shared" si="60"/>
        <v>60</v>
      </c>
      <c r="O234" s="230">
        <f t="shared" si="60"/>
        <v>60</v>
      </c>
    </row>
    <row r="235" spans="1:15" ht="13.5" thickBot="1" x14ac:dyDescent="0.25"/>
    <row r="236" spans="1:15" ht="13.5" thickBot="1" x14ac:dyDescent="0.25">
      <c r="A236" s="460" t="s">
        <v>145</v>
      </c>
      <c r="B236" s="461"/>
      <c r="C236" s="261" t="s">
        <v>48</v>
      </c>
      <c r="D236" s="265">
        <f>D221+D222+D225+D226+D227+D228+D231+D232+D233</f>
        <v>30</v>
      </c>
      <c r="E236" s="265">
        <f>E221+E222+E225+E226+E227+E228+E231+E232+E233</f>
        <v>16.549999999999997</v>
      </c>
      <c r="F236" s="265">
        <f>F221+F222+F225+F226+F227+F228+F231+F232+F233</f>
        <v>13.450000000000001</v>
      </c>
      <c r="G236" s="265">
        <f>G221+G222+G225+G226+G227+G228+G231+G232+G233</f>
        <v>10.75</v>
      </c>
      <c r="H236" s="266" t="s">
        <v>48</v>
      </c>
      <c r="I236" s="267" t="s">
        <v>48</v>
      </c>
      <c r="J236" s="265">
        <f t="shared" ref="J236:O236" si="61">J221+J222+J225+J226+J227+J228+J231+J232+J233</f>
        <v>821</v>
      </c>
      <c r="K236" s="265">
        <f t="shared" si="61"/>
        <v>165</v>
      </c>
      <c r="L236" s="265">
        <f t="shared" si="61"/>
        <v>270</v>
      </c>
      <c r="M236" s="265">
        <f t="shared" si="61"/>
        <v>33</v>
      </c>
      <c r="N236" s="265">
        <f t="shared" si="61"/>
        <v>353</v>
      </c>
      <c r="O236" s="359">
        <f t="shared" si="61"/>
        <v>255</v>
      </c>
    </row>
    <row r="239" spans="1:15" ht="15.75" x14ac:dyDescent="0.25">
      <c r="A239" s="474" t="s">
        <v>98</v>
      </c>
      <c r="B239" s="475"/>
      <c r="C239" s="475"/>
      <c r="D239" s="475"/>
      <c r="E239" s="475"/>
      <c r="F239" s="475"/>
      <c r="G239" s="475"/>
      <c r="H239" s="475"/>
      <c r="I239" s="475"/>
      <c r="J239" s="475"/>
      <c r="K239" s="475"/>
      <c r="L239" s="475"/>
      <c r="M239" s="475"/>
      <c r="N239" s="475"/>
      <c r="O239" s="475"/>
    </row>
    <row r="240" spans="1:15" ht="15.75" x14ac:dyDescent="0.25">
      <c r="A240" s="474" t="s">
        <v>159</v>
      </c>
      <c r="B240" s="474"/>
      <c r="C240" s="474"/>
      <c r="D240" s="474"/>
      <c r="E240" s="474"/>
      <c r="F240" s="474"/>
      <c r="G240" s="474"/>
      <c r="H240" s="474"/>
      <c r="I240" s="474"/>
      <c r="J240" s="474"/>
      <c r="K240" s="474"/>
      <c r="L240" s="474"/>
      <c r="M240" s="474"/>
      <c r="N240" s="474"/>
      <c r="O240" s="474"/>
    </row>
    <row r="241" spans="1:15" ht="15.75" x14ac:dyDescent="0.25">
      <c r="A241" s="418"/>
      <c r="B241" s="418"/>
      <c r="C241" s="418"/>
      <c r="D241" s="418"/>
      <c r="E241" s="418"/>
      <c r="F241" s="418"/>
      <c r="G241" s="418"/>
      <c r="H241" s="418"/>
      <c r="I241" s="418"/>
      <c r="J241" s="418"/>
      <c r="K241" s="418"/>
      <c r="L241" s="418"/>
      <c r="M241" s="418"/>
      <c r="N241" s="418"/>
      <c r="O241" s="418"/>
    </row>
    <row r="242" spans="1:15" x14ac:dyDescent="0.2">
      <c r="A242" s="1"/>
      <c r="B242" s="89" t="s">
        <v>128</v>
      </c>
      <c r="C242" s="2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">
      <c r="B243" s="88" t="s">
        <v>129</v>
      </c>
    </row>
    <row r="244" spans="1:15" x14ac:dyDescent="0.2">
      <c r="B244" s="88" t="s">
        <v>130</v>
      </c>
    </row>
    <row r="245" spans="1:15" x14ac:dyDescent="0.2">
      <c r="B245" s="88" t="s">
        <v>131</v>
      </c>
    </row>
    <row r="246" spans="1:15" x14ac:dyDescent="0.2">
      <c r="B246" s="88" t="s">
        <v>160</v>
      </c>
    </row>
    <row r="248" spans="1:15" ht="13.5" thickBot="1" x14ac:dyDescent="0.25">
      <c r="B248" s="2" t="s">
        <v>168</v>
      </c>
      <c r="G248" s="10"/>
    </row>
    <row r="249" spans="1:15" ht="13.5" thickBot="1" x14ac:dyDescent="0.25">
      <c r="A249" s="90" t="s">
        <v>0</v>
      </c>
      <c r="B249" s="476" t="s">
        <v>132</v>
      </c>
      <c r="C249" s="479" t="s">
        <v>33</v>
      </c>
      <c r="D249" s="482" t="s">
        <v>34</v>
      </c>
      <c r="E249" s="483"/>
      <c r="F249" s="483"/>
      <c r="G249" s="36"/>
      <c r="H249" s="484" t="s">
        <v>133</v>
      </c>
      <c r="I249" s="487" t="s">
        <v>134</v>
      </c>
      <c r="J249" s="490" t="s">
        <v>36</v>
      </c>
      <c r="K249" s="491"/>
      <c r="L249" s="491"/>
      <c r="M249" s="491"/>
      <c r="N249" s="491"/>
      <c r="O249" s="492"/>
    </row>
    <row r="250" spans="1:15" x14ac:dyDescent="0.2">
      <c r="A250" s="86"/>
      <c r="B250" s="477"/>
      <c r="C250" s="480"/>
      <c r="D250" s="493" t="s">
        <v>1</v>
      </c>
      <c r="E250" s="495" t="s">
        <v>135</v>
      </c>
      <c r="F250" s="497" t="s">
        <v>136</v>
      </c>
      <c r="G250" s="495" t="s">
        <v>137</v>
      </c>
      <c r="H250" s="485"/>
      <c r="I250" s="488"/>
      <c r="J250" s="499" t="s">
        <v>37</v>
      </c>
      <c r="K250" s="500"/>
      <c r="L250" s="500"/>
      <c r="M250" s="501"/>
      <c r="N250" s="497" t="s">
        <v>136</v>
      </c>
      <c r="O250" s="502" t="s">
        <v>138</v>
      </c>
    </row>
    <row r="251" spans="1:15" x14ac:dyDescent="0.2">
      <c r="A251" s="5"/>
      <c r="B251" s="477"/>
      <c r="C251" s="480"/>
      <c r="D251" s="493"/>
      <c r="E251" s="495"/>
      <c r="F251" s="497"/>
      <c r="G251" s="495"/>
      <c r="H251" s="485"/>
      <c r="I251" s="488"/>
      <c r="J251" s="504" t="s">
        <v>1</v>
      </c>
      <c r="K251" s="505" t="s">
        <v>13</v>
      </c>
      <c r="L251" s="508" t="s">
        <v>54</v>
      </c>
      <c r="M251" s="505" t="s">
        <v>35</v>
      </c>
      <c r="N251" s="497"/>
      <c r="O251" s="502"/>
    </row>
    <row r="252" spans="1:15" x14ac:dyDescent="0.2">
      <c r="A252" s="31"/>
      <c r="B252" s="477"/>
      <c r="C252" s="480"/>
      <c r="D252" s="493"/>
      <c r="E252" s="495"/>
      <c r="F252" s="497"/>
      <c r="G252" s="495"/>
      <c r="H252" s="485"/>
      <c r="I252" s="488"/>
      <c r="J252" s="493"/>
      <c r="K252" s="506"/>
      <c r="L252" s="509"/>
      <c r="M252" s="506"/>
      <c r="N252" s="497"/>
      <c r="O252" s="502"/>
    </row>
    <row r="253" spans="1:15" x14ac:dyDescent="0.2">
      <c r="A253" s="31"/>
      <c r="B253" s="477"/>
      <c r="C253" s="480"/>
      <c r="D253" s="493"/>
      <c r="E253" s="495"/>
      <c r="F253" s="497"/>
      <c r="G253" s="495"/>
      <c r="H253" s="485"/>
      <c r="I253" s="488"/>
      <c r="J253" s="493"/>
      <c r="K253" s="506"/>
      <c r="L253" s="509"/>
      <c r="M253" s="506"/>
      <c r="N253" s="497"/>
      <c r="O253" s="502"/>
    </row>
    <row r="254" spans="1:15" x14ac:dyDescent="0.2">
      <c r="A254" s="31"/>
      <c r="B254" s="477"/>
      <c r="C254" s="480"/>
      <c r="D254" s="493"/>
      <c r="E254" s="495"/>
      <c r="F254" s="497"/>
      <c r="G254" s="495"/>
      <c r="H254" s="485"/>
      <c r="I254" s="488"/>
      <c r="J254" s="493"/>
      <c r="K254" s="506"/>
      <c r="L254" s="509"/>
      <c r="M254" s="506"/>
      <c r="N254" s="497"/>
      <c r="O254" s="502"/>
    </row>
    <row r="255" spans="1:15" ht="13.5" thickBot="1" x14ac:dyDescent="0.25">
      <c r="A255" s="9"/>
      <c r="B255" s="478"/>
      <c r="C255" s="481"/>
      <c r="D255" s="494"/>
      <c r="E255" s="496"/>
      <c r="F255" s="498"/>
      <c r="G255" s="496"/>
      <c r="H255" s="486"/>
      <c r="I255" s="489"/>
      <c r="J255" s="494"/>
      <c r="K255" s="507"/>
      <c r="L255" s="510"/>
      <c r="M255" s="507"/>
      <c r="N255" s="498"/>
      <c r="O255" s="503"/>
    </row>
    <row r="256" spans="1:15" ht="13.5" thickBot="1" x14ac:dyDescent="0.25">
      <c r="A256" s="9"/>
      <c r="B256" s="16" t="s">
        <v>32</v>
      </c>
      <c r="C256" s="8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1"/>
    </row>
    <row r="257" spans="1:15" x14ac:dyDescent="0.2">
      <c r="A257" s="128" t="s">
        <v>6</v>
      </c>
      <c r="B257" s="129" t="s">
        <v>4</v>
      </c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1"/>
    </row>
    <row r="258" spans="1:15" ht="13.5" thickBot="1" x14ac:dyDescent="0.25">
      <c r="A258" s="150">
        <v>3</v>
      </c>
      <c r="B258" s="324" t="s">
        <v>64</v>
      </c>
      <c r="C258" s="315">
        <v>3</v>
      </c>
      <c r="D258" s="316">
        <v>2</v>
      </c>
      <c r="E258" s="317">
        <v>1</v>
      </c>
      <c r="F258" s="318">
        <v>1</v>
      </c>
      <c r="G258" s="318">
        <v>2</v>
      </c>
      <c r="H258" s="319" t="s">
        <v>65</v>
      </c>
      <c r="I258" s="320" t="s">
        <v>139</v>
      </c>
      <c r="J258" s="158">
        <f t="shared" ref="J258" si="62">K258+L258+M258+N258</f>
        <v>60</v>
      </c>
      <c r="K258" s="321"/>
      <c r="L258" s="321">
        <v>30</v>
      </c>
      <c r="M258" s="322">
        <v>0</v>
      </c>
      <c r="N258" s="322">
        <v>30</v>
      </c>
      <c r="O258" s="323">
        <v>30</v>
      </c>
    </row>
    <row r="259" spans="1:15" ht="13.5" thickBot="1" x14ac:dyDescent="0.25">
      <c r="A259" s="176"/>
      <c r="B259" s="177" t="s">
        <v>57</v>
      </c>
      <c r="C259" s="178"/>
      <c r="D259" s="178">
        <f>SUM(D258:D258)</f>
        <v>2</v>
      </c>
      <c r="E259" s="179">
        <f>SUM(E258:E258)</f>
        <v>1</v>
      </c>
      <c r="F259" s="179">
        <f>SUM(F258:F258)</f>
        <v>1</v>
      </c>
      <c r="G259" s="179">
        <f>SUM(G258:G258)</f>
        <v>2</v>
      </c>
      <c r="H259" s="179" t="s">
        <v>48</v>
      </c>
      <c r="I259" s="180" t="s">
        <v>48</v>
      </c>
      <c r="J259" s="181">
        <f t="shared" ref="J259:O259" si="63">SUM(J258:J258)</f>
        <v>60</v>
      </c>
      <c r="K259" s="182">
        <f t="shared" si="63"/>
        <v>0</v>
      </c>
      <c r="L259" s="182">
        <f t="shared" si="63"/>
        <v>30</v>
      </c>
      <c r="M259" s="182">
        <f t="shared" si="63"/>
        <v>0</v>
      </c>
      <c r="N259" s="182">
        <f t="shared" si="63"/>
        <v>30</v>
      </c>
      <c r="O259" s="183">
        <f t="shared" si="63"/>
        <v>30</v>
      </c>
    </row>
    <row r="260" spans="1:15" ht="13.5" thickBot="1" x14ac:dyDescent="0.25">
      <c r="A260" s="81" t="s">
        <v>9</v>
      </c>
      <c r="B260" s="221" t="s">
        <v>8</v>
      </c>
      <c r="C260" s="221"/>
      <c r="D260" s="202"/>
      <c r="E260" s="202"/>
      <c r="F260" s="202"/>
      <c r="G260" s="202"/>
      <c r="H260" s="202"/>
      <c r="I260" s="202"/>
      <c r="J260" s="22"/>
      <c r="K260" s="22"/>
      <c r="L260" s="22"/>
      <c r="M260" s="22"/>
      <c r="N260" s="22"/>
      <c r="O260" s="203"/>
    </row>
    <row r="261" spans="1:15" x14ac:dyDescent="0.2">
      <c r="A261" s="31">
        <v>8</v>
      </c>
      <c r="B261" s="99" t="s">
        <v>76</v>
      </c>
      <c r="C261" s="87">
        <v>3</v>
      </c>
      <c r="D261" s="96">
        <v>5</v>
      </c>
      <c r="E261" s="13">
        <v>2.6</v>
      </c>
      <c r="F261" s="13">
        <v>2.4</v>
      </c>
      <c r="G261" s="13">
        <v>1.2</v>
      </c>
      <c r="H261" s="103" t="s">
        <v>140</v>
      </c>
      <c r="I261" s="14" t="s">
        <v>23</v>
      </c>
      <c r="J261" s="207">
        <f t="shared" ref="J261:J264" si="64">K261+L261+M261+N261</f>
        <v>125</v>
      </c>
      <c r="K261" s="85">
        <v>30</v>
      </c>
      <c r="L261" s="85">
        <v>30</v>
      </c>
      <c r="M261" s="13">
        <v>5</v>
      </c>
      <c r="N261" s="13">
        <v>60</v>
      </c>
      <c r="O261" s="14">
        <v>30</v>
      </c>
    </row>
    <row r="262" spans="1:15" x14ac:dyDescent="0.2">
      <c r="A262" s="31">
        <v>9</v>
      </c>
      <c r="B262" s="82" t="s">
        <v>88</v>
      </c>
      <c r="C262" s="87">
        <v>3</v>
      </c>
      <c r="D262" s="96">
        <v>8</v>
      </c>
      <c r="E262" s="13">
        <v>5</v>
      </c>
      <c r="F262" s="13">
        <v>3</v>
      </c>
      <c r="G262" s="13">
        <v>2.4</v>
      </c>
      <c r="H262" s="103" t="s">
        <v>140</v>
      </c>
      <c r="I262" s="14" t="s">
        <v>23</v>
      </c>
      <c r="J262" s="207">
        <f t="shared" si="64"/>
        <v>200</v>
      </c>
      <c r="K262" s="85">
        <v>60</v>
      </c>
      <c r="L262" s="85">
        <v>60</v>
      </c>
      <c r="M262" s="13">
        <v>5</v>
      </c>
      <c r="N262" s="13">
        <v>75</v>
      </c>
      <c r="O262" s="14">
        <v>60</v>
      </c>
    </row>
    <row r="263" spans="1:15" x14ac:dyDescent="0.2">
      <c r="A263" s="31">
        <v>10</v>
      </c>
      <c r="B263" s="84" t="s">
        <v>164</v>
      </c>
      <c r="C263" s="87">
        <v>3</v>
      </c>
      <c r="D263" s="96">
        <v>5</v>
      </c>
      <c r="E263" s="13">
        <v>2.52</v>
      </c>
      <c r="F263" s="13">
        <v>2.48</v>
      </c>
      <c r="G263" s="13">
        <v>1.2</v>
      </c>
      <c r="H263" s="103" t="s">
        <v>65</v>
      </c>
      <c r="I263" s="14" t="s">
        <v>23</v>
      </c>
      <c r="J263" s="207">
        <f t="shared" si="64"/>
        <v>125</v>
      </c>
      <c r="K263" s="85">
        <v>30</v>
      </c>
      <c r="L263" s="85">
        <v>30</v>
      </c>
      <c r="M263" s="13">
        <v>3</v>
      </c>
      <c r="N263" s="13">
        <v>62</v>
      </c>
      <c r="O263" s="14">
        <v>30</v>
      </c>
    </row>
    <row r="264" spans="1:15" ht="13.5" thickBot="1" x14ac:dyDescent="0.25">
      <c r="A264" s="31">
        <v>11</v>
      </c>
      <c r="B264" s="82" t="s">
        <v>77</v>
      </c>
      <c r="C264" s="224">
        <v>3</v>
      </c>
      <c r="D264" s="104">
        <v>5</v>
      </c>
      <c r="E264" s="13">
        <v>2.6</v>
      </c>
      <c r="F264" s="13">
        <v>2.4</v>
      </c>
      <c r="G264" s="13">
        <v>1.2</v>
      </c>
      <c r="H264" s="103" t="s">
        <v>140</v>
      </c>
      <c r="I264" s="14" t="s">
        <v>23</v>
      </c>
      <c r="J264" s="207">
        <f t="shared" si="64"/>
        <v>125</v>
      </c>
      <c r="K264" s="85">
        <v>30</v>
      </c>
      <c r="L264" s="85">
        <v>30</v>
      </c>
      <c r="M264" s="13">
        <v>5</v>
      </c>
      <c r="N264" s="13">
        <v>60</v>
      </c>
      <c r="O264" s="14">
        <v>30</v>
      </c>
    </row>
    <row r="265" spans="1:15" ht="13.5" thickBot="1" x14ac:dyDescent="0.25">
      <c r="A265" s="176"/>
      <c r="B265" s="177" t="s">
        <v>57</v>
      </c>
      <c r="C265" s="176"/>
      <c r="D265" s="228">
        <f>SUM(D261:D264)</f>
        <v>23</v>
      </c>
      <c r="E265" s="197">
        <f>SUM(E261:E264)</f>
        <v>12.719999999999999</v>
      </c>
      <c r="F265" s="197">
        <f>SUM(F261:F264)</f>
        <v>10.280000000000001</v>
      </c>
      <c r="G265" s="197">
        <f>SUM(G261:G264)</f>
        <v>6</v>
      </c>
      <c r="H265" s="197" t="s">
        <v>48</v>
      </c>
      <c r="I265" s="229" t="s">
        <v>48</v>
      </c>
      <c r="J265" s="230">
        <f t="shared" ref="J265:O265" si="65">SUM(J261:J264)</f>
        <v>575</v>
      </c>
      <c r="K265" s="197">
        <f t="shared" si="65"/>
        <v>150</v>
      </c>
      <c r="L265" s="197">
        <f t="shared" si="65"/>
        <v>150</v>
      </c>
      <c r="M265" s="197">
        <f t="shared" si="65"/>
        <v>18</v>
      </c>
      <c r="N265" s="197">
        <f t="shared" si="65"/>
        <v>257</v>
      </c>
      <c r="O265" s="229">
        <f t="shared" si="65"/>
        <v>150</v>
      </c>
    </row>
    <row r="266" spans="1:15" x14ac:dyDescent="0.2">
      <c r="A266" s="128" t="s">
        <v>10</v>
      </c>
      <c r="B266" s="129" t="s">
        <v>11</v>
      </c>
      <c r="C266" s="129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35"/>
    </row>
    <row r="267" spans="1:15" x14ac:dyDescent="0.2">
      <c r="A267" s="387">
        <v>6</v>
      </c>
      <c r="B267" s="356" t="s">
        <v>81</v>
      </c>
      <c r="C267" s="146">
        <v>3</v>
      </c>
      <c r="D267" s="146">
        <v>2</v>
      </c>
      <c r="E267" s="146">
        <v>1.2</v>
      </c>
      <c r="F267" s="146">
        <v>0.8</v>
      </c>
      <c r="G267" s="146">
        <v>1</v>
      </c>
      <c r="H267" s="146" t="s">
        <v>65</v>
      </c>
      <c r="I267" s="412" t="s">
        <v>30</v>
      </c>
      <c r="J267" s="389">
        <f t="shared" ref="J267:J270" si="66">K267+L267+M267+N267</f>
        <v>51</v>
      </c>
      <c r="K267" s="138">
        <v>15</v>
      </c>
      <c r="L267" s="138">
        <v>15</v>
      </c>
      <c r="M267" s="146">
        <v>1</v>
      </c>
      <c r="N267" s="146">
        <v>20</v>
      </c>
      <c r="O267" s="148">
        <v>15</v>
      </c>
    </row>
    <row r="268" spans="1:15" x14ac:dyDescent="0.2">
      <c r="A268" s="387">
        <v>7</v>
      </c>
      <c r="B268" s="356" t="s">
        <v>120</v>
      </c>
      <c r="C268" s="146">
        <v>3</v>
      </c>
      <c r="D268" s="146">
        <v>1</v>
      </c>
      <c r="E268" s="146">
        <v>0.6</v>
      </c>
      <c r="F268" s="146">
        <v>0.4</v>
      </c>
      <c r="G268" s="146">
        <v>0.5</v>
      </c>
      <c r="H268" s="146" t="s">
        <v>65</v>
      </c>
      <c r="I268" s="412" t="s">
        <v>30</v>
      </c>
      <c r="J268" s="389">
        <f t="shared" si="66"/>
        <v>30</v>
      </c>
      <c r="K268" s="138"/>
      <c r="L268" s="138">
        <v>15</v>
      </c>
      <c r="M268" s="146">
        <v>3</v>
      </c>
      <c r="N268" s="146">
        <v>12</v>
      </c>
      <c r="O268" s="148">
        <v>15</v>
      </c>
    </row>
    <row r="269" spans="1:15" x14ac:dyDescent="0.2">
      <c r="A269" s="387">
        <v>8</v>
      </c>
      <c r="B269" s="356" t="s">
        <v>3</v>
      </c>
      <c r="C269" s="146">
        <v>3</v>
      </c>
      <c r="D269" s="146">
        <v>2</v>
      </c>
      <c r="E269" s="146">
        <v>1</v>
      </c>
      <c r="F269" s="146">
        <v>1</v>
      </c>
      <c r="G269" s="146">
        <v>1</v>
      </c>
      <c r="H269" s="146" t="s">
        <v>65</v>
      </c>
      <c r="I269" s="412" t="s">
        <v>30</v>
      </c>
      <c r="J269" s="389">
        <f t="shared" si="66"/>
        <v>60</v>
      </c>
      <c r="K269" s="138"/>
      <c r="L269" s="138">
        <v>30</v>
      </c>
      <c r="M269" s="146">
        <v>0</v>
      </c>
      <c r="N269" s="146">
        <v>30</v>
      </c>
      <c r="O269" s="148">
        <v>30</v>
      </c>
    </row>
    <row r="270" spans="1:15" ht="13.5" thickBot="1" x14ac:dyDescent="0.25">
      <c r="A270" s="387">
        <v>16</v>
      </c>
      <c r="B270" s="392" t="s">
        <v>114</v>
      </c>
      <c r="C270" s="247">
        <v>6</v>
      </c>
      <c r="D270" s="247">
        <v>2.5</v>
      </c>
      <c r="E270" s="247">
        <v>1.25</v>
      </c>
      <c r="F270" s="247">
        <v>1.25</v>
      </c>
      <c r="G270" s="247">
        <v>1.17</v>
      </c>
      <c r="H270" s="414" t="s">
        <v>65</v>
      </c>
      <c r="I270" s="417" t="s">
        <v>30</v>
      </c>
      <c r="J270" s="390">
        <f t="shared" si="66"/>
        <v>64</v>
      </c>
      <c r="K270" s="247"/>
      <c r="L270" s="247">
        <v>30</v>
      </c>
      <c r="M270" s="247">
        <v>2</v>
      </c>
      <c r="N270" s="247">
        <v>32</v>
      </c>
      <c r="O270" s="248">
        <v>30</v>
      </c>
    </row>
    <row r="271" spans="1:15" ht="13.5" thickBot="1" x14ac:dyDescent="0.25">
      <c r="A271" s="239"/>
      <c r="B271" s="239" t="s">
        <v>57</v>
      </c>
      <c r="C271" s="239"/>
      <c r="D271" s="230">
        <f>SUM(D267:D270)</f>
        <v>7.5</v>
      </c>
      <c r="E271" s="230">
        <f>SUM(E267:E270)</f>
        <v>4.05</v>
      </c>
      <c r="F271" s="230">
        <f>SUM(F267:F270)</f>
        <v>3.45</v>
      </c>
      <c r="G271" s="230">
        <f>SUM(G267:G270)</f>
        <v>3.67</v>
      </c>
      <c r="H271" s="197" t="s">
        <v>48</v>
      </c>
      <c r="I271" s="229" t="s">
        <v>48</v>
      </c>
      <c r="J271" s="230">
        <f t="shared" ref="J271:O271" si="67">SUM(J267:J270)</f>
        <v>205</v>
      </c>
      <c r="K271" s="230">
        <f t="shared" si="67"/>
        <v>15</v>
      </c>
      <c r="L271" s="230">
        <f t="shared" si="67"/>
        <v>90</v>
      </c>
      <c r="M271" s="230">
        <f t="shared" si="67"/>
        <v>6</v>
      </c>
      <c r="N271" s="230">
        <f t="shared" si="67"/>
        <v>94</v>
      </c>
      <c r="O271" s="230">
        <f t="shared" si="67"/>
        <v>90</v>
      </c>
    </row>
    <row r="272" spans="1:15" ht="13.5" thickBot="1" x14ac:dyDescent="0.25"/>
    <row r="273" spans="1:15" ht="13.5" thickBot="1" x14ac:dyDescent="0.25">
      <c r="A273" s="460" t="s">
        <v>91</v>
      </c>
      <c r="B273" s="461"/>
      <c r="C273" s="261" t="s">
        <v>48</v>
      </c>
      <c r="D273" s="262">
        <f>D258+D261+D262+D263+D264+D267+D268+D269</f>
        <v>30</v>
      </c>
      <c r="E273" s="262">
        <f>E258+E261+E262+E263+E264+E267+E268+E269</f>
        <v>16.519999999999996</v>
      </c>
      <c r="F273" s="262">
        <f>F258+F261+F262+F263+F264+F267+F268+F269</f>
        <v>13.480000000000002</v>
      </c>
      <c r="G273" s="262">
        <f>G258+G261+G262+G263+G264+G267+G268+G269</f>
        <v>10.5</v>
      </c>
      <c r="H273" s="263" t="s">
        <v>48</v>
      </c>
      <c r="I273" s="264" t="s">
        <v>48</v>
      </c>
      <c r="J273" s="262">
        <f t="shared" ref="J273:O273" si="68">J258+J261+J262+J263+J264+J267+J268+J269</f>
        <v>776</v>
      </c>
      <c r="K273" s="262">
        <f t="shared" si="68"/>
        <v>165</v>
      </c>
      <c r="L273" s="262">
        <f t="shared" si="68"/>
        <v>240</v>
      </c>
      <c r="M273" s="262">
        <f t="shared" si="68"/>
        <v>22</v>
      </c>
      <c r="N273" s="262">
        <f t="shared" si="68"/>
        <v>349</v>
      </c>
      <c r="O273" s="358">
        <f t="shared" si="68"/>
        <v>240</v>
      </c>
    </row>
    <row r="276" spans="1:15" ht="15.75" x14ac:dyDescent="0.25">
      <c r="A276" s="474" t="s">
        <v>98</v>
      </c>
      <c r="B276" s="475"/>
      <c r="C276" s="475"/>
      <c r="D276" s="475"/>
      <c r="E276" s="475"/>
      <c r="F276" s="475"/>
      <c r="G276" s="475"/>
      <c r="H276" s="475"/>
      <c r="I276" s="475"/>
      <c r="J276" s="475"/>
      <c r="K276" s="475"/>
      <c r="L276" s="475"/>
      <c r="M276" s="475"/>
      <c r="N276" s="475"/>
      <c r="O276" s="475"/>
    </row>
    <row r="277" spans="1:15" ht="15.75" x14ac:dyDescent="0.25">
      <c r="A277" s="474" t="s">
        <v>159</v>
      </c>
      <c r="B277" s="474"/>
      <c r="C277" s="474"/>
      <c r="D277" s="474"/>
      <c r="E277" s="474"/>
      <c r="F277" s="474"/>
      <c r="G277" s="474"/>
      <c r="H277" s="474"/>
      <c r="I277" s="474"/>
      <c r="J277" s="474"/>
      <c r="K277" s="474"/>
      <c r="L277" s="474"/>
      <c r="M277" s="474"/>
      <c r="N277" s="474"/>
      <c r="O277" s="474"/>
    </row>
    <row r="278" spans="1:15" ht="15.75" x14ac:dyDescent="0.25">
      <c r="A278" s="418"/>
      <c r="B278" s="418"/>
      <c r="C278" s="418"/>
      <c r="D278" s="418"/>
      <c r="E278" s="418"/>
      <c r="F278" s="418"/>
      <c r="G278" s="418"/>
      <c r="H278" s="418"/>
      <c r="I278" s="418"/>
      <c r="J278" s="418"/>
      <c r="K278" s="418"/>
      <c r="L278" s="418"/>
      <c r="M278" s="418"/>
      <c r="N278" s="418"/>
      <c r="O278" s="418"/>
    </row>
    <row r="279" spans="1:15" x14ac:dyDescent="0.2">
      <c r="A279" s="1"/>
      <c r="B279" s="89" t="s">
        <v>128</v>
      </c>
      <c r="C279" s="2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">
      <c r="B280" s="88" t="s">
        <v>129</v>
      </c>
    </row>
    <row r="281" spans="1:15" x14ac:dyDescent="0.2">
      <c r="B281" s="88" t="s">
        <v>130</v>
      </c>
    </row>
    <row r="282" spans="1:15" x14ac:dyDescent="0.2">
      <c r="B282" s="88" t="s">
        <v>131</v>
      </c>
    </row>
    <row r="283" spans="1:15" x14ac:dyDescent="0.2">
      <c r="B283" s="88" t="s">
        <v>160</v>
      </c>
    </row>
    <row r="285" spans="1:15" ht="13.5" thickBot="1" x14ac:dyDescent="0.25">
      <c r="B285" s="2" t="s">
        <v>169</v>
      </c>
      <c r="G285" s="10"/>
    </row>
    <row r="286" spans="1:15" ht="13.5" thickBot="1" x14ac:dyDescent="0.25">
      <c r="A286" s="90" t="s">
        <v>0</v>
      </c>
      <c r="B286" s="476" t="s">
        <v>132</v>
      </c>
      <c r="C286" s="479" t="s">
        <v>33</v>
      </c>
      <c r="D286" s="482" t="s">
        <v>34</v>
      </c>
      <c r="E286" s="483"/>
      <c r="F286" s="483"/>
      <c r="G286" s="36"/>
      <c r="H286" s="484" t="s">
        <v>133</v>
      </c>
      <c r="I286" s="487" t="s">
        <v>134</v>
      </c>
      <c r="J286" s="490" t="s">
        <v>36</v>
      </c>
      <c r="K286" s="491"/>
      <c r="L286" s="491"/>
      <c r="M286" s="491"/>
      <c r="N286" s="491"/>
      <c r="O286" s="492"/>
    </row>
    <row r="287" spans="1:15" x14ac:dyDescent="0.2">
      <c r="A287" s="86"/>
      <c r="B287" s="477"/>
      <c r="C287" s="480"/>
      <c r="D287" s="493" t="s">
        <v>1</v>
      </c>
      <c r="E287" s="495" t="s">
        <v>135</v>
      </c>
      <c r="F287" s="497" t="s">
        <v>136</v>
      </c>
      <c r="G287" s="495" t="s">
        <v>137</v>
      </c>
      <c r="H287" s="485"/>
      <c r="I287" s="488"/>
      <c r="J287" s="499" t="s">
        <v>37</v>
      </c>
      <c r="K287" s="500"/>
      <c r="L287" s="500"/>
      <c r="M287" s="501"/>
      <c r="N287" s="497" t="s">
        <v>136</v>
      </c>
      <c r="O287" s="502" t="s">
        <v>138</v>
      </c>
    </row>
    <row r="288" spans="1:15" x14ac:dyDescent="0.2">
      <c r="A288" s="5"/>
      <c r="B288" s="477"/>
      <c r="C288" s="480"/>
      <c r="D288" s="493"/>
      <c r="E288" s="495"/>
      <c r="F288" s="497"/>
      <c r="G288" s="495"/>
      <c r="H288" s="485"/>
      <c r="I288" s="488"/>
      <c r="J288" s="504" t="s">
        <v>1</v>
      </c>
      <c r="K288" s="505" t="s">
        <v>13</v>
      </c>
      <c r="L288" s="508" t="s">
        <v>54</v>
      </c>
      <c r="M288" s="505" t="s">
        <v>35</v>
      </c>
      <c r="N288" s="497"/>
      <c r="O288" s="502"/>
    </row>
    <row r="289" spans="1:15" x14ac:dyDescent="0.2">
      <c r="A289" s="31"/>
      <c r="B289" s="477"/>
      <c r="C289" s="480"/>
      <c r="D289" s="493"/>
      <c r="E289" s="495"/>
      <c r="F289" s="497"/>
      <c r="G289" s="495"/>
      <c r="H289" s="485"/>
      <c r="I289" s="488"/>
      <c r="J289" s="493"/>
      <c r="K289" s="506"/>
      <c r="L289" s="509"/>
      <c r="M289" s="506"/>
      <c r="N289" s="497"/>
      <c r="O289" s="502"/>
    </row>
    <row r="290" spans="1:15" x14ac:dyDescent="0.2">
      <c r="A290" s="31"/>
      <c r="B290" s="477"/>
      <c r="C290" s="480"/>
      <c r="D290" s="493"/>
      <c r="E290" s="495"/>
      <c r="F290" s="497"/>
      <c r="G290" s="495"/>
      <c r="H290" s="485"/>
      <c r="I290" s="488"/>
      <c r="J290" s="493"/>
      <c r="K290" s="506"/>
      <c r="L290" s="509"/>
      <c r="M290" s="506"/>
      <c r="N290" s="497"/>
      <c r="O290" s="502"/>
    </row>
    <row r="291" spans="1:15" x14ac:dyDescent="0.2">
      <c r="A291" s="31"/>
      <c r="B291" s="477"/>
      <c r="C291" s="480"/>
      <c r="D291" s="493"/>
      <c r="E291" s="495"/>
      <c r="F291" s="497"/>
      <c r="G291" s="495"/>
      <c r="H291" s="485"/>
      <c r="I291" s="488"/>
      <c r="J291" s="493"/>
      <c r="K291" s="506"/>
      <c r="L291" s="509"/>
      <c r="M291" s="506"/>
      <c r="N291" s="497"/>
      <c r="O291" s="502"/>
    </row>
    <row r="292" spans="1:15" ht="13.5" thickBot="1" x14ac:dyDescent="0.25">
      <c r="A292" s="9"/>
      <c r="B292" s="478"/>
      <c r="C292" s="481"/>
      <c r="D292" s="494"/>
      <c r="E292" s="496"/>
      <c r="F292" s="498"/>
      <c r="G292" s="496"/>
      <c r="H292" s="486"/>
      <c r="I292" s="489"/>
      <c r="J292" s="494"/>
      <c r="K292" s="507"/>
      <c r="L292" s="510"/>
      <c r="M292" s="507"/>
      <c r="N292" s="498"/>
      <c r="O292" s="503"/>
    </row>
    <row r="293" spans="1:15" ht="13.5" thickBot="1" x14ac:dyDescent="0.25">
      <c r="A293" s="9"/>
      <c r="B293" s="16" t="s">
        <v>32</v>
      </c>
      <c r="C293" s="8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1"/>
    </row>
    <row r="294" spans="1:15" x14ac:dyDescent="0.2">
      <c r="A294" s="128" t="s">
        <v>6</v>
      </c>
      <c r="B294" s="129" t="s">
        <v>4</v>
      </c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1"/>
    </row>
    <row r="295" spans="1:15" ht="13.5" thickBot="1" x14ac:dyDescent="0.25">
      <c r="A295" s="150">
        <v>4</v>
      </c>
      <c r="B295" s="324" t="s">
        <v>64</v>
      </c>
      <c r="C295" s="315">
        <v>4</v>
      </c>
      <c r="D295" s="316">
        <v>2</v>
      </c>
      <c r="E295" s="317">
        <v>1</v>
      </c>
      <c r="F295" s="318">
        <v>1</v>
      </c>
      <c r="G295" s="318">
        <v>2</v>
      </c>
      <c r="H295" s="319" t="s">
        <v>140</v>
      </c>
      <c r="I295" s="320" t="s">
        <v>139</v>
      </c>
      <c r="J295" s="158">
        <f t="shared" ref="J295" si="69">K295+L295+M295+N295</f>
        <v>60</v>
      </c>
      <c r="K295" s="321"/>
      <c r="L295" s="321">
        <v>30</v>
      </c>
      <c r="M295" s="322">
        <v>0</v>
      </c>
      <c r="N295" s="322">
        <v>30</v>
      </c>
      <c r="O295" s="323">
        <v>30</v>
      </c>
    </row>
    <row r="296" spans="1:15" ht="13.5" thickBot="1" x14ac:dyDescent="0.25">
      <c r="A296" s="176"/>
      <c r="B296" s="177" t="s">
        <v>57</v>
      </c>
      <c r="C296" s="178"/>
      <c r="D296" s="178">
        <f>SUM(D295:D295)</f>
        <v>2</v>
      </c>
      <c r="E296" s="179">
        <f>SUM(E295:E295)</f>
        <v>1</v>
      </c>
      <c r="F296" s="179">
        <f>SUM(F295:F295)</f>
        <v>1</v>
      </c>
      <c r="G296" s="179">
        <f>SUM(G295:G295)</f>
        <v>2</v>
      </c>
      <c r="H296" s="179" t="s">
        <v>48</v>
      </c>
      <c r="I296" s="180" t="s">
        <v>48</v>
      </c>
      <c r="J296" s="181">
        <f t="shared" ref="J296:O296" si="70">SUM(J295:J295)</f>
        <v>60</v>
      </c>
      <c r="K296" s="182">
        <f t="shared" si="70"/>
        <v>0</v>
      </c>
      <c r="L296" s="182">
        <f t="shared" si="70"/>
        <v>30</v>
      </c>
      <c r="M296" s="182">
        <f t="shared" si="70"/>
        <v>0</v>
      </c>
      <c r="N296" s="182">
        <f t="shared" si="70"/>
        <v>30</v>
      </c>
      <c r="O296" s="183">
        <f t="shared" si="70"/>
        <v>30</v>
      </c>
    </row>
    <row r="297" spans="1:15" ht="13.5" thickBot="1" x14ac:dyDescent="0.25">
      <c r="A297" s="81" t="s">
        <v>9</v>
      </c>
      <c r="B297" s="221" t="s">
        <v>8</v>
      </c>
      <c r="C297" s="221"/>
      <c r="D297" s="202"/>
      <c r="E297" s="202"/>
      <c r="F297" s="202"/>
      <c r="G297" s="202"/>
      <c r="H297" s="202"/>
      <c r="I297" s="202"/>
      <c r="J297" s="22"/>
      <c r="K297" s="22"/>
      <c r="L297" s="22"/>
      <c r="M297" s="22"/>
      <c r="N297" s="22"/>
      <c r="O297" s="203"/>
    </row>
    <row r="298" spans="1:15" x14ac:dyDescent="0.2">
      <c r="A298" s="31">
        <v>12</v>
      </c>
      <c r="B298" s="84" t="s">
        <v>165</v>
      </c>
      <c r="C298" s="87">
        <v>4</v>
      </c>
      <c r="D298" s="104">
        <v>4</v>
      </c>
      <c r="E298" s="13">
        <v>2.6</v>
      </c>
      <c r="F298" s="13">
        <v>1.4</v>
      </c>
      <c r="G298" s="13">
        <v>1.2</v>
      </c>
      <c r="H298" s="103" t="s">
        <v>140</v>
      </c>
      <c r="I298" s="14" t="s">
        <v>23</v>
      </c>
      <c r="J298" s="207">
        <f t="shared" ref="J298:J301" si="71">K298+L298+M298+N298</f>
        <v>100</v>
      </c>
      <c r="K298" s="85">
        <v>30</v>
      </c>
      <c r="L298" s="85">
        <v>30</v>
      </c>
      <c r="M298" s="13">
        <v>5</v>
      </c>
      <c r="N298" s="13">
        <v>35</v>
      </c>
      <c r="O298" s="14">
        <v>30</v>
      </c>
    </row>
    <row r="299" spans="1:15" x14ac:dyDescent="0.2">
      <c r="A299" s="225">
        <v>13</v>
      </c>
      <c r="B299" s="82" t="s">
        <v>78</v>
      </c>
      <c r="C299" s="87">
        <v>4</v>
      </c>
      <c r="D299" s="96">
        <v>4</v>
      </c>
      <c r="E299" s="13">
        <v>2.52</v>
      </c>
      <c r="F299" s="13">
        <v>1.48</v>
      </c>
      <c r="G299" s="13">
        <v>1.2</v>
      </c>
      <c r="H299" s="103" t="s">
        <v>158</v>
      </c>
      <c r="I299" s="14" t="s">
        <v>23</v>
      </c>
      <c r="J299" s="207">
        <f t="shared" si="71"/>
        <v>100</v>
      </c>
      <c r="K299" s="85">
        <v>30</v>
      </c>
      <c r="L299" s="85">
        <v>30</v>
      </c>
      <c r="M299" s="13">
        <v>3</v>
      </c>
      <c r="N299" s="13">
        <v>37</v>
      </c>
      <c r="O299" s="14">
        <v>30</v>
      </c>
    </row>
    <row r="300" spans="1:15" x14ac:dyDescent="0.2">
      <c r="A300" s="31">
        <v>14</v>
      </c>
      <c r="B300" s="82" t="s">
        <v>79</v>
      </c>
      <c r="C300" s="87">
        <v>4</v>
      </c>
      <c r="D300" s="327">
        <v>5</v>
      </c>
      <c r="E300" s="13">
        <v>2.6</v>
      </c>
      <c r="F300" s="13">
        <v>2.4</v>
      </c>
      <c r="G300" s="13">
        <v>1.2</v>
      </c>
      <c r="H300" s="103" t="s">
        <v>158</v>
      </c>
      <c r="I300" s="14" t="s">
        <v>23</v>
      </c>
      <c r="J300" s="207">
        <f t="shared" si="71"/>
        <v>125</v>
      </c>
      <c r="K300" s="85">
        <v>30</v>
      </c>
      <c r="L300" s="85">
        <v>30</v>
      </c>
      <c r="M300" s="13">
        <v>5</v>
      </c>
      <c r="N300" s="13">
        <v>60</v>
      </c>
      <c r="O300" s="14">
        <v>30</v>
      </c>
    </row>
    <row r="301" spans="1:15" ht="13.5" thickBot="1" x14ac:dyDescent="0.25">
      <c r="A301" s="31">
        <v>15</v>
      </c>
      <c r="B301" s="84" t="s">
        <v>117</v>
      </c>
      <c r="C301" s="87">
        <v>4</v>
      </c>
      <c r="D301" s="327">
        <v>5</v>
      </c>
      <c r="E301" s="13">
        <v>2.6</v>
      </c>
      <c r="F301" s="13">
        <v>2.4</v>
      </c>
      <c r="G301" s="13">
        <v>1.2</v>
      </c>
      <c r="H301" s="103" t="s">
        <v>140</v>
      </c>
      <c r="I301" s="14" t="s">
        <v>23</v>
      </c>
      <c r="J301" s="207">
        <f t="shared" si="71"/>
        <v>125</v>
      </c>
      <c r="K301" s="85">
        <v>30</v>
      </c>
      <c r="L301" s="85">
        <v>30</v>
      </c>
      <c r="M301" s="13">
        <v>5</v>
      </c>
      <c r="N301" s="13">
        <v>60</v>
      </c>
      <c r="O301" s="14">
        <v>30</v>
      </c>
    </row>
    <row r="302" spans="1:15" ht="13.5" thickBot="1" x14ac:dyDescent="0.25">
      <c r="A302" s="176"/>
      <c r="B302" s="177" t="s">
        <v>57</v>
      </c>
      <c r="C302" s="176"/>
      <c r="D302" s="228">
        <f>SUM(D298:D301)</f>
        <v>18</v>
      </c>
      <c r="E302" s="197">
        <f>SUM(E298:E301)</f>
        <v>10.32</v>
      </c>
      <c r="F302" s="197">
        <f>SUM(F298:F301)</f>
        <v>7.68</v>
      </c>
      <c r="G302" s="197">
        <f>SUM(G298:G301)</f>
        <v>4.8</v>
      </c>
      <c r="H302" s="197" t="s">
        <v>48</v>
      </c>
      <c r="I302" s="229" t="s">
        <v>48</v>
      </c>
      <c r="J302" s="230">
        <f t="shared" ref="J302:O302" si="72">SUM(J298:J301)</f>
        <v>450</v>
      </c>
      <c r="K302" s="197">
        <f t="shared" si="72"/>
        <v>120</v>
      </c>
      <c r="L302" s="197">
        <f t="shared" si="72"/>
        <v>120</v>
      </c>
      <c r="M302" s="197">
        <f t="shared" si="72"/>
        <v>18</v>
      </c>
      <c r="N302" s="197">
        <f t="shared" si="72"/>
        <v>192</v>
      </c>
      <c r="O302" s="229">
        <f t="shared" si="72"/>
        <v>120</v>
      </c>
    </row>
    <row r="303" spans="1:15" x14ac:dyDescent="0.2">
      <c r="A303" s="128" t="s">
        <v>10</v>
      </c>
      <c r="B303" s="129" t="s">
        <v>11</v>
      </c>
      <c r="C303" s="129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35"/>
    </row>
    <row r="304" spans="1:15" x14ac:dyDescent="0.2">
      <c r="A304" s="387">
        <v>9</v>
      </c>
      <c r="B304" s="356" t="s">
        <v>122</v>
      </c>
      <c r="C304" s="146">
        <v>4</v>
      </c>
      <c r="D304" s="146">
        <v>3</v>
      </c>
      <c r="E304" s="146">
        <v>1.5</v>
      </c>
      <c r="F304" s="146">
        <v>1.5</v>
      </c>
      <c r="G304" s="146">
        <v>1.5</v>
      </c>
      <c r="H304" s="146" t="s">
        <v>140</v>
      </c>
      <c r="I304" s="412" t="s">
        <v>30</v>
      </c>
      <c r="J304" s="389">
        <f t="shared" ref="J304:J305" si="73">K304+L304+M304+N304</f>
        <v>90</v>
      </c>
      <c r="K304" s="138">
        <v>45</v>
      </c>
      <c r="L304" s="138">
        <v>45</v>
      </c>
      <c r="M304" s="146">
        <v>0</v>
      </c>
      <c r="N304" s="146">
        <v>0</v>
      </c>
      <c r="O304" s="148">
        <v>45</v>
      </c>
    </row>
    <row r="305" spans="1:15" x14ac:dyDescent="0.2">
      <c r="A305" s="387">
        <v>10</v>
      </c>
      <c r="B305" s="356" t="s">
        <v>96</v>
      </c>
      <c r="C305" s="146">
        <v>4</v>
      </c>
      <c r="D305" s="146">
        <v>2</v>
      </c>
      <c r="E305" s="146">
        <v>1.2</v>
      </c>
      <c r="F305" s="146">
        <v>0.8</v>
      </c>
      <c r="G305" s="146">
        <v>1.2</v>
      </c>
      <c r="H305" s="146" t="s">
        <v>65</v>
      </c>
      <c r="I305" s="412" t="s">
        <v>30</v>
      </c>
      <c r="J305" s="389">
        <f t="shared" si="73"/>
        <v>50</v>
      </c>
      <c r="K305" s="146"/>
      <c r="L305" s="146">
        <v>30</v>
      </c>
      <c r="M305" s="146">
        <v>0</v>
      </c>
      <c r="N305" s="146">
        <v>20</v>
      </c>
      <c r="O305" s="148">
        <v>30</v>
      </c>
    </row>
    <row r="306" spans="1:15" ht="13.5" thickBot="1" x14ac:dyDescent="0.25">
      <c r="A306" s="239"/>
      <c r="B306" s="239" t="s">
        <v>57</v>
      </c>
      <c r="C306" s="239"/>
      <c r="D306" s="230">
        <f>SUM(D304:D305)</f>
        <v>5</v>
      </c>
      <c r="E306" s="230">
        <f>SUM(E304:E305)</f>
        <v>2.7</v>
      </c>
      <c r="F306" s="230">
        <f>SUM(F304:F305)</f>
        <v>2.2999999999999998</v>
      </c>
      <c r="G306" s="230">
        <f>SUM(G304:G305)</f>
        <v>2.7</v>
      </c>
      <c r="H306" s="197" t="s">
        <v>48</v>
      </c>
      <c r="I306" s="229" t="s">
        <v>48</v>
      </c>
      <c r="J306" s="230">
        <f t="shared" ref="J306:O306" si="74">SUM(J304:J305)</f>
        <v>140</v>
      </c>
      <c r="K306" s="230">
        <f t="shared" si="74"/>
        <v>45</v>
      </c>
      <c r="L306" s="230">
        <f t="shared" si="74"/>
        <v>75</v>
      </c>
      <c r="M306" s="230">
        <f t="shared" si="74"/>
        <v>0</v>
      </c>
      <c r="N306" s="230">
        <f t="shared" si="74"/>
        <v>20</v>
      </c>
      <c r="O306" s="230">
        <f t="shared" si="74"/>
        <v>75</v>
      </c>
    </row>
    <row r="307" spans="1:15" ht="13.5" thickBot="1" x14ac:dyDescent="0.25">
      <c r="A307" s="250" t="s">
        <v>46</v>
      </c>
      <c r="B307" s="251" t="s">
        <v>127</v>
      </c>
      <c r="C307" s="252">
        <v>4</v>
      </c>
      <c r="D307" s="260">
        <v>5</v>
      </c>
      <c r="E307" s="253">
        <v>3</v>
      </c>
      <c r="F307" s="254">
        <v>2</v>
      </c>
      <c r="G307" s="254">
        <v>6</v>
      </c>
      <c r="H307" s="255" t="s">
        <v>48</v>
      </c>
      <c r="I307" s="254" t="s">
        <v>30</v>
      </c>
      <c r="J307" s="256">
        <f>M307+N307</f>
        <v>125</v>
      </c>
      <c r="K307" s="254"/>
      <c r="L307" s="254"/>
      <c r="M307" s="257">
        <v>75</v>
      </c>
      <c r="N307" s="257">
        <v>50</v>
      </c>
      <c r="O307" s="258">
        <v>125</v>
      </c>
    </row>
    <row r="308" spans="1:15" ht="13.5" thickBot="1" x14ac:dyDescent="0.25"/>
    <row r="309" spans="1:15" ht="13.5" thickBot="1" x14ac:dyDescent="0.25">
      <c r="A309" s="460" t="s">
        <v>92</v>
      </c>
      <c r="B309" s="461"/>
      <c r="C309" s="261" t="s">
        <v>48</v>
      </c>
      <c r="D309" s="262">
        <f>D295+D298+D299+D300+D301+D304+D305+D307</f>
        <v>30</v>
      </c>
      <c r="E309" s="262">
        <f>E295+E298+E299+E300+E301+E304+E305+E307</f>
        <v>17.02</v>
      </c>
      <c r="F309" s="262">
        <f>F295+F298+F299+F300+F301+F304+F305+F307</f>
        <v>12.98</v>
      </c>
      <c r="G309" s="262">
        <f>G295+G298+G299+G300+G301+G304+G305+G307</f>
        <v>15.5</v>
      </c>
      <c r="H309" s="263" t="s">
        <v>48</v>
      </c>
      <c r="I309" s="264" t="s">
        <v>48</v>
      </c>
      <c r="J309" s="262">
        <f t="shared" ref="J309:O309" si="75">J295+J298+J299+J300+J301+J304+J305+J307</f>
        <v>775</v>
      </c>
      <c r="K309" s="262">
        <f t="shared" si="75"/>
        <v>165</v>
      </c>
      <c r="L309" s="262">
        <f t="shared" si="75"/>
        <v>225</v>
      </c>
      <c r="M309" s="262">
        <f t="shared" si="75"/>
        <v>93</v>
      </c>
      <c r="N309" s="262">
        <f t="shared" si="75"/>
        <v>292</v>
      </c>
      <c r="O309" s="358">
        <f t="shared" si="75"/>
        <v>350</v>
      </c>
    </row>
    <row r="312" spans="1:15" ht="15.75" x14ac:dyDescent="0.25">
      <c r="A312" s="474" t="s">
        <v>98</v>
      </c>
      <c r="B312" s="475"/>
      <c r="C312" s="475"/>
      <c r="D312" s="475"/>
      <c r="E312" s="475"/>
      <c r="F312" s="475"/>
      <c r="G312" s="475"/>
      <c r="H312" s="475"/>
      <c r="I312" s="475"/>
      <c r="J312" s="475"/>
      <c r="K312" s="475"/>
      <c r="L312" s="475"/>
      <c r="M312" s="475"/>
      <c r="N312" s="475"/>
      <c r="O312" s="475"/>
    </row>
    <row r="313" spans="1:15" ht="15.75" x14ac:dyDescent="0.25">
      <c r="A313" s="474" t="s">
        <v>159</v>
      </c>
      <c r="B313" s="474"/>
      <c r="C313" s="474"/>
      <c r="D313" s="474"/>
      <c r="E313" s="474"/>
      <c r="F313" s="474"/>
      <c r="G313" s="474"/>
      <c r="H313" s="474"/>
      <c r="I313" s="474"/>
      <c r="J313" s="474"/>
      <c r="K313" s="474"/>
      <c r="L313" s="474"/>
      <c r="M313" s="474"/>
      <c r="N313" s="474"/>
      <c r="O313" s="474"/>
    </row>
    <row r="314" spans="1:15" ht="15.75" x14ac:dyDescent="0.25">
      <c r="A314" s="418"/>
      <c r="B314" s="418"/>
      <c r="C314" s="418"/>
      <c r="D314" s="418"/>
      <c r="E314" s="418"/>
      <c r="F314" s="418"/>
      <c r="G314" s="418"/>
      <c r="H314" s="418"/>
      <c r="I314" s="418"/>
      <c r="J314" s="418"/>
      <c r="K314" s="418"/>
      <c r="L314" s="418"/>
      <c r="M314" s="418"/>
      <c r="N314" s="418"/>
      <c r="O314" s="418"/>
    </row>
    <row r="315" spans="1:15" x14ac:dyDescent="0.2">
      <c r="A315" s="1"/>
      <c r="B315" s="89" t="s">
        <v>128</v>
      </c>
      <c r="C315" s="2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">
      <c r="B316" s="88" t="s">
        <v>129</v>
      </c>
    </row>
    <row r="317" spans="1:15" x14ac:dyDescent="0.2">
      <c r="B317" s="88" t="s">
        <v>130</v>
      </c>
    </row>
    <row r="318" spans="1:15" x14ac:dyDescent="0.2">
      <c r="B318" s="88" t="s">
        <v>131</v>
      </c>
    </row>
    <row r="319" spans="1:15" x14ac:dyDescent="0.2">
      <c r="B319" s="88" t="s">
        <v>160</v>
      </c>
    </row>
    <row r="321" spans="1:15" ht="13.5" thickBot="1" x14ac:dyDescent="0.25">
      <c r="B321" s="2" t="s">
        <v>170</v>
      </c>
      <c r="G321" s="10"/>
    </row>
    <row r="322" spans="1:15" ht="13.5" thickBot="1" x14ac:dyDescent="0.25">
      <c r="A322" s="90" t="s">
        <v>0</v>
      </c>
      <c r="B322" s="476" t="s">
        <v>132</v>
      </c>
      <c r="C322" s="479" t="s">
        <v>33</v>
      </c>
      <c r="D322" s="482" t="s">
        <v>34</v>
      </c>
      <c r="E322" s="483"/>
      <c r="F322" s="483"/>
      <c r="G322" s="36"/>
      <c r="H322" s="484" t="s">
        <v>133</v>
      </c>
      <c r="I322" s="487" t="s">
        <v>134</v>
      </c>
      <c r="J322" s="490" t="s">
        <v>36</v>
      </c>
      <c r="K322" s="491"/>
      <c r="L322" s="491"/>
      <c r="M322" s="491"/>
      <c r="N322" s="491"/>
      <c r="O322" s="492"/>
    </row>
    <row r="323" spans="1:15" x14ac:dyDescent="0.2">
      <c r="A323" s="86"/>
      <c r="B323" s="477"/>
      <c r="C323" s="480"/>
      <c r="D323" s="493" t="s">
        <v>1</v>
      </c>
      <c r="E323" s="495" t="s">
        <v>135</v>
      </c>
      <c r="F323" s="497" t="s">
        <v>136</v>
      </c>
      <c r="G323" s="495" t="s">
        <v>137</v>
      </c>
      <c r="H323" s="485"/>
      <c r="I323" s="488"/>
      <c r="J323" s="499" t="s">
        <v>37</v>
      </c>
      <c r="K323" s="500"/>
      <c r="L323" s="500"/>
      <c r="M323" s="501"/>
      <c r="N323" s="497" t="s">
        <v>136</v>
      </c>
      <c r="O323" s="502" t="s">
        <v>138</v>
      </c>
    </row>
    <row r="324" spans="1:15" x14ac:dyDescent="0.2">
      <c r="A324" s="5"/>
      <c r="B324" s="477"/>
      <c r="C324" s="480"/>
      <c r="D324" s="493"/>
      <c r="E324" s="495"/>
      <c r="F324" s="497"/>
      <c r="G324" s="495"/>
      <c r="H324" s="485"/>
      <c r="I324" s="488"/>
      <c r="J324" s="504" t="s">
        <v>1</v>
      </c>
      <c r="K324" s="505" t="s">
        <v>13</v>
      </c>
      <c r="L324" s="508" t="s">
        <v>54</v>
      </c>
      <c r="M324" s="505" t="s">
        <v>35</v>
      </c>
      <c r="N324" s="497"/>
      <c r="O324" s="502"/>
    </row>
    <row r="325" spans="1:15" x14ac:dyDescent="0.2">
      <c r="A325" s="31"/>
      <c r="B325" s="477"/>
      <c r="C325" s="480"/>
      <c r="D325" s="493"/>
      <c r="E325" s="495"/>
      <c r="F325" s="497"/>
      <c r="G325" s="495"/>
      <c r="H325" s="485"/>
      <c r="I325" s="488"/>
      <c r="J325" s="493"/>
      <c r="K325" s="506"/>
      <c r="L325" s="509"/>
      <c r="M325" s="506"/>
      <c r="N325" s="497"/>
      <c r="O325" s="502"/>
    </row>
    <row r="326" spans="1:15" x14ac:dyDescent="0.2">
      <c r="A326" s="31"/>
      <c r="B326" s="477"/>
      <c r="C326" s="480"/>
      <c r="D326" s="493"/>
      <c r="E326" s="495"/>
      <c r="F326" s="497"/>
      <c r="G326" s="495"/>
      <c r="H326" s="485"/>
      <c r="I326" s="488"/>
      <c r="J326" s="493"/>
      <c r="K326" s="506"/>
      <c r="L326" s="509"/>
      <c r="M326" s="506"/>
      <c r="N326" s="497"/>
      <c r="O326" s="502"/>
    </row>
    <row r="327" spans="1:15" x14ac:dyDescent="0.2">
      <c r="A327" s="31"/>
      <c r="B327" s="477"/>
      <c r="C327" s="480"/>
      <c r="D327" s="493"/>
      <c r="E327" s="495"/>
      <c r="F327" s="497"/>
      <c r="G327" s="495"/>
      <c r="H327" s="485"/>
      <c r="I327" s="488"/>
      <c r="J327" s="493"/>
      <c r="K327" s="506"/>
      <c r="L327" s="509"/>
      <c r="M327" s="506"/>
      <c r="N327" s="497"/>
      <c r="O327" s="502"/>
    </row>
    <row r="328" spans="1:15" ht="13.5" thickBot="1" x14ac:dyDescent="0.25">
      <c r="A328" s="9"/>
      <c r="B328" s="478"/>
      <c r="C328" s="481"/>
      <c r="D328" s="494"/>
      <c r="E328" s="496"/>
      <c r="F328" s="498"/>
      <c r="G328" s="496"/>
      <c r="H328" s="486"/>
      <c r="I328" s="489"/>
      <c r="J328" s="494"/>
      <c r="K328" s="507"/>
      <c r="L328" s="510"/>
      <c r="M328" s="507"/>
      <c r="N328" s="498"/>
      <c r="O328" s="503"/>
    </row>
    <row r="329" spans="1:15" ht="13.5" thickBot="1" x14ac:dyDescent="0.25">
      <c r="A329" s="9"/>
      <c r="B329" s="16" t="s">
        <v>32</v>
      </c>
      <c r="C329" s="8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1"/>
    </row>
    <row r="330" spans="1:15" ht="13.5" thickBot="1" x14ac:dyDescent="0.25">
      <c r="A330" s="81" t="s">
        <v>9</v>
      </c>
      <c r="B330" s="221" t="s">
        <v>8</v>
      </c>
      <c r="C330" s="221"/>
      <c r="D330" s="202"/>
      <c r="E330" s="202"/>
      <c r="F330" s="202"/>
      <c r="G330" s="202"/>
      <c r="H330" s="202"/>
      <c r="I330" s="202"/>
      <c r="J330" s="22"/>
      <c r="K330" s="22"/>
      <c r="L330" s="22"/>
      <c r="M330" s="22"/>
      <c r="N330" s="22"/>
      <c r="O330" s="203"/>
    </row>
    <row r="331" spans="1:15" x14ac:dyDescent="0.2">
      <c r="A331" s="31">
        <v>16</v>
      </c>
      <c r="B331" s="99" t="s">
        <v>100</v>
      </c>
      <c r="C331" s="87">
        <v>5</v>
      </c>
      <c r="D331" s="327">
        <v>6</v>
      </c>
      <c r="E331" s="13">
        <v>3.2</v>
      </c>
      <c r="F331" s="13">
        <v>2.8</v>
      </c>
      <c r="G331" s="13">
        <v>1.8</v>
      </c>
      <c r="H331" s="103" t="s">
        <v>140</v>
      </c>
      <c r="I331" s="14" t="s">
        <v>23</v>
      </c>
      <c r="J331" s="207">
        <f t="shared" ref="J331:J332" si="76">K331+L331+M331+N331</f>
        <v>150</v>
      </c>
      <c r="K331" s="85">
        <v>30</v>
      </c>
      <c r="L331" s="341">
        <v>45</v>
      </c>
      <c r="M331" s="13">
        <v>5</v>
      </c>
      <c r="N331" s="13">
        <v>70</v>
      </c>
      <c r="O331" s="14">
        <v>45</v>
      </c>
    </row>
    <row r="332" spans="1:15" ht="13.5" thickBot="1" x14ac:dyDescent="0.25">
      <c r="A332" s="31">
        <v>17</v>
      </c>
      <c r="B332" s="84" t="s">
        <v>118</v>
      </c>
      <c r="C332" s="101">
        <v>5</v>
      </c>
      <c r="D332" s="328">
        <v>5</v>
      </c>
      <c r="E332" s="13">
        <v>2.6</v>
      </c>
      <c r="F332" s="13">
        <v>2.4</v>
      </c>
      <c r="G332" s="13">
        <v>1.2</v>
      </c>
      <c r="H332" s="103" t="s">
        <v>140</v>
      </c>
      <c r="I332" s="14" t="s">
        <v>23</v>
      </c>
      <c r="J332" s="207">
        <f t="shared" si="76"/>
        <v>125</v>
      </c>
      <c r="K332" s="85">
        <v>30</v>
      </c>
      <c r="L332" s="85">
        <v>30</v>
      </c>
      <c r="M332" s="13">
        <v>5</v>
      </c>
      <c r="N332" s="13">
        <v>60</v>
      </c>
      <c r="O332" s="14">
        <v>30</v>
      </c>
    </row>
    <row r="333" spans="1:15" ht="13.5" thickBot="1" x14ac:dyDescent="0.25">
      <c r="A333" s="176"/>
      <c r="B333" s="177" t="s">
        <v>57</v>
      </c>
      <c r="C333" s="176"/>
      <c r="D333" s="228">
        <f>SUM(D331:D332)</f>
        <v>11</v>
      </c>
      <c r="E333" s="197">
        <f>SUM(E331:E332)</f>
        <v>5.8000000000000007</v>
      </c>
      <c r="F333" s="197">
        <f>SUM(F331:F332)</f>
        <v>5.1999999999999993</v>
      </c>
      <c r="G333" s="197">
        <f>SUM(G331:G332)</f>
        <v>3</v>
      </c>
      <c r="H333" s="197" t="s">
        <v>48</v>
      </c>
      <c r="I333" s="229" t="s">
        <v>48</v>
      </c>
      <c r="J333" s="230">
        <f t="shared" ref="J333:O333" si="77">SUM(J331:J332)</f>
        <v>275</v>
      </c>
      <c r="K333" s="197">
        <f t="shared" si="77"/>
        <v>60</v>
      </c>
      <c r="L333" s="197">
        <f t="shared" si="77"/>
        <v>75</v>
      </c>
      <c r="M333" s="197">
        <f t="shared" si="77"/>
        <v>10</v>
      </c>
      <c r="N333" s="197">
        <f t="shared" si="77"/>
        <v>130</v>
      </c>
      <c r="O333" s="229">
        <f t="shared" si="77"/>
        <v>75</v>
      </c>
    </row>
    <row r="334" spans="1:15" x14ac:dyDescent="0.2">
      <c r="A334" s="128" t="s">
        <v>10</v>
      </c>
      <c r="B334" s="129" t="s">
        <v>11</v>
      </c>
      <c r="C334" s="129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35"/>
    </row>
    <row r="335" spans="1:15" x14ac:dyDescent="0.2">
      <c r="A335" s="387">
        <v>11</v>
      </c>
      <c r="B335" s="356" t="s">
        <v>108</v>
      </c>
      <c r="C335" s="146">
        <v>5</v>
      </c>
      <c r="D335" s="146">
        <v>7</v>
      </c>
      <c r="E335" s="146">
        <v>3.5</v>
      </c>
      <c r="F335" s="146">
        <v>3.5</v>
      </c>
      <c r="G335" s="146">
        <v>1.66</v>
      </c>
      <c r="H335" s="146" t="s">
        <v>140</v>
      </c>
      <c r="I335" s="412" t="s">
        <v>30</v>
      </c>
      <c r="J335" s="389">
        <f t="shared" ref="J335:J336" si="78">K335+L335+M335+N335</f>
        <v>190</v>
      </c>
      <c r="K335" s="146">
        <v>45</v>
      </c>
      <c r="L335" s="146">
        <v>45</v>
      </c>
      <c r="M335" s="146">
        <v>5</v>
      </c>
      <c r="N335" s="146">
        <v>95</v>
      </c>
      <c r="O335" s="148">
        <v>45</v>
      </c>
    </row>
    <row r="336" spans="1:15" x14ac:dyDescent="0.2">
      <c r="A336" s="387">
        <v>12</v>
      </c>
      <c r="B336" s="356" t="s">
        <v>109</v>
      </c>
      <c r="C336" s="146">
        <v>5</v>
      </c>
      <c r="D336" s="146">
        <v>4</v>
      </c>
      <c r="E336" s="146">
        <v>2</v>
      </c>
      <c r="F336" s="146">
        <v>2</v>
      </c>
      <c r="G336" s="146">
        <v>1.2</v>
      </c>
      <c r="H336" s="146" t="s">
        <v>65</v>
      </c>
      <c r="I336" s="412" t="s">
        <v>30</v>
      </c>
      <c r="J336" s="389">
        <f t="shared" si="78"/>
        <v>100</v>
      </c>
      <c r="K336" s="146">
        <v>15</v>
      </c>
      <c r="L336" s="146">
        <v>30</v>
      </c>
      <c r="M336" s="146">
        <v>5</v>
      </c>
      <c r="N336" s="146">
        <v>50</v>
      </c>
      <c r="O336" s="148">
        <v>30</v>
      </c>
    </row>
    <row r="337" spans="1:15" ht="13.5" thickBot="1" x14ac:dyDescent="0.25">
      <c r="A337" s="239"/>
      <c r="B337" s="239" t="s">
        <v>57</v>
      </c>
      <c r="C337" s="239"/>
      <c r="D337" s="230">
        <f>SUM(D335:D336)</f>
        <v>11</v>
      </c>
      <c r="E337" s="230">
        <f>SUM(E335:E336)</f>
        <v>5.5</v>
      </c>
      <c r="F337" s="230">
        <f>SUM(F335:F336)</f>
        <v>5.5</v>
      </c>
      <c r="G337" s="230">
        <f>SUM(G335:G336)</f>
        <v>2.86</v>
      </c>
      <c r="H337" s="197" t="s">
        <v>48</v>
      </c>
      <c r="I337" s="229" t="s">
        <v>48</v>
      </c>
      <c r="J337" s="230">
        <f t="shared" ref="J337:O337" si="79">SUM(J335:J336)</f>
        <v>290</v>
      </c>
      <c r="K337" s="230">
        <f t="shared" si="79"/>
        <v>60</v>
      </c>
      <c r="L337" s="230">
        <f t="shared" si="79"/>
        <v>75</v>
      </c>
      <c r="M337" s="230">
        <f t="shared" si="79"/>
        <v>10</v>
      </c>
      <c r="N337" s="230">
        <f t="shared" si="79"/>
        <v>145</v>
      </c>
      <c r="O337" s="230">
        <f t="shared" si="79"/>
        <v>75</v>
      </c>
    </row>
    <row r="338" spans="1:15" ht="13.5" thickBot="1" x14ac:dyDescent="0.25">
      <c r="A338" s="81" t="s">
        <v>45</v>
      </c>
      <c r="B338" s="221" t="s">
        <v>12</v>
      </c>
      <c r="C338" s="129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35"/>
    </row>
    <row r="339" spans="1:15" x14ac:dyDescent="0.2">
      <c r="A339" s="243">
        <v>1</v>
      </c>
      <c r="B339" s="336" t="s">
        <v>101</v>
      </c>
      <c r="C339" s="340">
        <v>5</v>
      </c>
      <c r="D339" s="342">
        <v>4</v>
      </c>
      <c r="E339" s="244">
        <v>2</v>
      </c>
      <c r="F339" s="244">
        <v>2</v>
      </c>
      <c r="G339" s="244">
        <v>0</v>
      </c>
      <c r="H339" s="133" t="s">
        <v>65</v>
      </c>
      <c r="I339" s="245" t="s">
        <v>30</v>
      </c>
      <c r="J339" s="246">
        <f>K339+L339+M339+N339</f>
        <v>100</v>
      </c>
      <c r="K339" s="227">
        <v>45</v>
      </c>
      <c r="L339" s="415"/>
      <c r="M339" s="244">
        <v>5</v>
      </c>
      <c r="N339" s="244">
        <v>50</v>
      </c>
      <c r="O339" s="134">
        <v>0</v>
      </c>
    </row>
    <row r="340" spans="1:15" ht="13.5" thickBot="1" x14ac:dyDescent="0.25">
      <c r="A340" s="226">
        <v>2</v>
      </c>
      <c r="B340" s="336" t="s">
        <v>119</v>
      </c>
      <c r="C340" s="340">
        <v>5</v>
      </c>
      <c r="D340" s="342">
        <v>4</v>
      </c>
      <c r="E340" s="146">
        <v>2</v>
      </c>
      <c r="F340" s="146">
        <v>2</v>
      </c>
      <c r="G340" s="146">
        <v>1.8</v>
      </c>
      <c r="H340" s="415" t="s">
        <v>65</v>
      </c>
      <c r="I340" s="145" t="s">
        <v>30</v>
      </c>
      <c r="J340" s="141">
        <f>K340+L340+M340+N340</f>
        <v>100</v>
      </c>
      <c r="K340" s="227"/>
      <c r="L340" s="415">
        <v>45</v>
      </c>
      <c r="M340" s="146">
        <v>5</v>
      </c>
      <c r="N340" s="146">
        <v>50</v>
      </c>
      <c r="O340" s="148">
        <v>45</v>
      </c>
    </row>
    <row r="341" spans="1:15" ht="13.5" thickBot="1" x14ac:dyDescent="0.25">
      <c r="A341" s="176"/>
      <c r="B341" s="177" t="s">
        <v>57</v>
      </c>
      <c r="C341" s="239"/>
      <c r="D341" s="208">
        <f>SUM(D339:D340)</f>
        <v>8</v>
      </c>
      <c r="E341" s="208">
        <f>SUM(E339:E340)</f>
        <v>4</v>
      </c>
      <c r="F341" s="239">
        <f>SUM(F339:F340)</f>
        <v>4</v>
      </c>
      <c r="G341" s="239">
        <f>SUM(G339:G340)</f>
        <v>1.8</v>
      </c>
      <c r="H341" s="197" t="s">
        <v>48</v>
      </c>
      <c r="I341" s="229" t="s">
        <v>48</v>
      </c>
      <c r="J341" s="230">
        <f t="shared" ref="J341:O341" si="80">SUM(J339:J340)</f>
        <v>200</v>
      </c>
      <c r="K341" s="230">
        <f t="shared" si="80"/>
        <v>45</v>
      </c>
      <c r="L341" s="230">
        <f t="shared" si="80"/>
        <v>45</v>
      </c>
      <c r="M341" s="230">
        <f t="shared" si="80"/>
        <v>10</v>
      </c>
      <c r="N341" s="230">
        <f t="shared" si="80"/>
        <v>100</v>
      </c>
      <c r="O341" s="230">
        <f t="shared" si="80"/>
        <v>45</v>
      </c>
    </row>
    <row r="342" spans="1:15" ht="13.5" thickBot="1" x14ac:dyDescent="0.25"/>
    <row r="343" spans="1:15" ht="13.5" thickBot="1" x14ac:dyDescent="0.25">
      <c r="A343" s="460" t="s">
        <v>104</v>
      </c>
      <c r="B343" s="461"/>
      <c r="C343" s="261" t="s">
        <v>48</v>
      </c>
      <c r="D343" s="262">
        <f>D331+D332+D335+D336+D339+D340</f>
        <v>30</v>
      </c>
      <c r="E343" s="262">
        <f>E331+E332+E335+E336+E339+E340</f>
        <v>15.3</v>
      </c>
      <c r="F343" s="262">
        <f>F331+F332+F335+F336+F339+F340</f>
        <v>14.7</v>
      </c>
      <c r="G343" s="262">
        <f>G331+G332+G335+G336+G339+G340</f>
        <v>7.66</v>
      </c>
      <c r="H343" s="263" t="s">
        <v>48</v>
      </c>
      <c r="I343" s="264" t="s">
        <v>48</v>
      </c>
      <c r="J343" s="262">
        <f t="shared" ref="J343:O343" si="81">J331+J332+J335+J336+J339+J340</f>
        <v>765</v>
      </c>
      <c r="K343" s="262">
        <f t="shared" si="81"/>
        <v>165</v>
      </c>
      <c r="L343" s="262">
        <f t="shared" si="81"/>
        <v>195</v>
      </c>
      <c r="M343" s="262">
        <f t="shared" si="81"/>
        <v>30</v>
      </c>
      <c r="N343" s="262">
        <f t="shared" si="81"/>
        <v>375</v>
      </c>
      <c r="O343" s="358">
        <f t="shared" si="81"/>
        <v>195</v>
      </c>
    </row>
    <row r="347" spans="1:15" ht="15.75" x14ac:dyDescent="0.25">
      <c r="A347" s="474" t="s">
        <v>98</v>
      </c>
      <c r="B347" s="475"/>
      <c r="C347" s="475"/>
      <c r="D347" s="475"/>
      <c r="E347" s="475"/>
      <c r="F347" s="475"/>
      <c r="G347" s="475"/>
      <c r="H347" s="475"/>
      <c r="I347" s="475"/>
      <c r="J347" s="475"/>
      <c r="K347" s="475"/>
      <c r="L347" s="475"/>
      <c r="M347" s="475"/>
      <c r="N347" s="475"/>
      <c r="O347" s="475"/>
    </row>
    <row r="348" spans="1:15" ht="15.75" x14ac:dyDescent="0.25">
      <c r="A348" s="474" t="s">
        <v>159</v>
      </c>
      <c r="B348" s="474"/>
      <c r="C348" s="474"/>
      <c r="D348" s="474"/>
      <c r="E348" s="474"/>
      <c r="F348" s="474"/>
      <c r="G348" s="474"/>
      <c r="H348" s="474"/>
      <c r="I348" s="474"/>
      <c r="J348" s="474"/>
      <c r="K348" s="474"/>
      <c r="L348" s="474"/>
      <c r="M348" s="474"/>
      <c r="N348" s="474"/>
      <c r="O348" s="474"/>
    </row>
    <row r="349" spans="1:15" ht="15.75" x14ac:dyDescent="0.25">
      <c r="A349" s="418"/>
      <c r="B349" s="418"/>
      <c r="C349" s="418"/>
      <c r="D349" s="418"/>
      <c r="E349" s="418"/>
      <c r="F349" s="418"/>
      <c r="G349" s="418"/>
      <c r="H349" s="418"/>
      <c r="I349" s="418"/>
      <c r="J349" s="418"/>
      <c r="K349" s="418"/>
      <c r="L349" s="418"/>
      <c r="M349" s="418"/>
      <c r="N349" s="418"/>
      <c r="O349" s="418"/>
    </row>
    <row r="350" spans="1:15" x14ac:dyDescent="0.2">
      <c r="A350" s="1"/>
      <c r="B350" s="89" t="s">
        <v>128</v>
      </c>
      <c r="C350" s="2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">
      <c r="B351" s="88" t="s">
        <v>129</v>
      </c>
    </row>
    <row r="352" spans="1:15" x14ac:dyDescent="0.2">
      <c r="B352" s="88" t="s">
        <v>130</v>
      </c>
    </row>
    <row r="353" spans="1:15" x14ac:dyDescent="0.2">
      <c r="B353" s="88" t="s">
        <v>131</v>
      </c>
    </row>
    <row r="354" spans="1:15" x14ac:dyDescent="0.2">
      <c r="B354" s="88" t="s">
        <v>160</v>
      </c>
    </row>
    <row r="356" spans="1:15" ht="13.5" thickBot="1" x14ac:dyDescent="0.25">
      <c r="B356" s="2" t="s">
        <v>171</v>
      </c>
      <c r="G356" s="10"/>
    </row>
    <row r="357" spans="1:15" ht="13.5" thickBot="1" x14ac:dyDescent="0.25">
      <c r="A357" s="90" t="s">
        <v>0</v>
      </c>
      <c r="B357" s="476" t="s">
        <v>132</v>
      </c>
      <c r="C357" s="479" t="s">
        <v>33</v>
      </c>
      <c r="D357" s="482" t="s">
        <v>34</v>
      </c>
      <c r="E357" s="483"/>
      <c r="F357" s="483"/>
      <c r="G357" s="36"/>
      <c r="H357" s="484" t="s">
        <v>133</v>
      </c>
      <c r="I357" s="487" t="s">
        <v>134</v>
      </c>
      <c r="J357" s="490" t="s">
        <v>36</v>
      </c>
      <c r="K357" s="491"/>
      <c r="L357" s="491"/>
      <c r="M357" s="491"/>
      <c r="N357" s="491"/>
      <c r="O357" s="492"/>
    </row>
    <row r="358" spans="1:15" x14ac:dyDescent="0.2">
      <c r="A358" s="86"/>
      <c r="B358" s="477"/>
      <c r="C358" s="480"/>
      <c r="D358" s="493" t="s">
        <v>1</v>
      </c>
      <c r="E358" s="495" t="s">
        <v>135</v>
      </c>
      <c r="F358" s="497" t="s">
        <v>136</v>
      </c>
      <c r="G358" s="495" t="s">
        <v>137</v>
      </c>
      <c r="H358" s="485"/>
      <c r="I358" s="488"/>
      <c r="J358" s="499" t="s">
        <v>37</v>
      </c>
      <c r="K358" s="500"/>
      <c r="L358" s="500"/>
      <c r="M358" s="501"/>
      <c r="N358" s="497" t="s">
        <v>136</v>
      </c>
      <c r="O358" s="502" t="s">
        <v>138</v>
      </c>
    </row>
    <row r="359" spans="1:15" x14ac:dyDescent="0.2">
      <c r="A359" s="5"/>
      <c r="B359" s="477"/>
      <c r="C359" s="480"/>
      <c r="D359" s="493"/>
      <c r="E359" s="495"/>
      <c r="F359" s="497"/>
      <c r="G359" s="495"/>
      <c r="H359" s="485"/>
      <c r="I359" s="488"/>
      <c r="J359" s="504" t="s">
        <v>1</v>
      </c>
      <c r="K359" s="505" t="s">
        <v>13</v>
      </c>
      <c r="L359" s="508" t="s">
        <v>54</v>
      </c>
      <c r="M359" s="505" t="s">
        <v>35</v>
      </c>
      <c r="N359" s="497"/>
      <c r="O359" s="502"/>
    </row>
    <row r="360" spans="1:15" x14ac:dyDescent="0.2">
      <c r="A360" s="31"/>
      <c r="B360" s="477"/>
      <c r="C360" s="480"/>
      <c r="D360" s="493"/>
      <c r="E360" s="495"/>
      <c r="F360" s="497"/>
      <c r="G360" s="495"/>
      <c r="H360" s="485"/>
      <c r="I360" s="488"/>
      <c r="J360" s="493"/>
      <c r="K360" s="506"/>
      <c r="L360" s="509"/>
      <c r="M360" s="506"/>
      <c r="N360" s="497"/>
      <c r="O360" s="502"/>
    </row>
    <row r="361" spans="1:15" x14ac:dyDescent="0.2">
      <c r="A361" s="31"/>
      <c r="B361" s="477"/>
      <c r="C361" s="480"/>
      <c r="D361" s="493"/>
      <c r="E361" s="495"/>
      <c r="F361" s="497"/>
      <c r="G361" s="495"/>
      <c r="H361" s="485"/>
      <c r="I361" s="488"/>
      <c r="J361" s="493"/>
      <c r="K361" s="506"/>
      <c r="L361" s="509"/>
      <c r="M361" s="506"/>
      <c r="N361" s="497"/>
      <c r="O361" s="502"/>
    </row>
    <row r="362" spans="1:15" x14ac:dyDescent="0.2">
      <c r="A362" s="31"/>
      <c r="B362" s="477"/>
      <c r="C362" s="480"/>
      <c r="D362" s="493"/>
      <c r="E362" s="495"/>
      <c r="F362" s="497"/>
      <c r="G362" s="495"/>
      <c r="H362" s="485"/>
      <c r="I362" s="488"/>
      <c r="J362" s="493"/>
      <c r="K362" s="506"/>
      <c r="L362" s="509"/>
      <c r="M362" s="506"/>
      <c r="N362" s="497"/>
      <c r="O362" s="502"/>
    </row>
    <row r="363" spans="1:15" ht="13.5" thickBot="1" x14ac:dyDescent="0.25">
      <c r="A363" s="9"/>
      <c r="B363" s="478"/>
      <c r="C363" s="481"/>
      <c r="D363" s="494"/>
      <c r="E363" s="496"/>
      <c r="F363" s="498"/>
      <c r="G363" s="496"/>
      <c r="H363" s="486"/>
      <c r="I363" s="489"/>
      <c r="J363" s="494"/>
      <c r="K363" s="507"/>
      <c r="L363" s="510"/>
      <c r="M363" s="507"/>
      <c r="N363" s="498"/>
      <c r="O363" s="503"/>
    </row>
    <row r="364" spans="1:15" ht="13.5" thickBot="1" x14ac:dyDescent="0.25">
      <c r="A364" s="9"/>
      <c r="B364" s="16" t="s">
        <v>32</v>
      </c>
      <c r="C364" s="8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1"/>
    </row>
    <row r="365" spans="1:15" ht="13.5" thickBot="1" x14ac:dyDescent="0.25">
      <c r="A365" s="81" t="s">
        <v>9</v>
      </c>
      <c r="B365" s="221" t="s">
        <v>8</v>
      </c>
      <c r="C365" s="221"/>
      <c r="D365" s="202"/>
      <c r="E365" s="202"/>
      <c r="F365" s="202"/>
      <c r="G365" s="202"/>
      <c r="H365" s="202"/>
      <c r="I365" s="202"/>
      <c r="J365" s="22"/>
      <c r="K365" s="22"/>
      <c r="L365" s="22"/>
      <c r="M365" s="22"/>
      <c r="N365" s="22"/>
      <c r="O365" s="203"/>
    </row>
    <row r="366" spans="1:15" ht="13.5" thickBot="1" x14ac:dyDescent="0.25">
      <c r="A366" s="325">
        <v>18</v>
      </c>
      <c r="B366" s="102" t="s">
        <v>102</v>
      </c>
      <c r="C366" s="101">
        <v>6</v>
      </c>
      <c r="D366" s="329">
        <v>3.5</v>
      </c>
      <c r="E366" s="173">
        <v>1.75</v>
      </c>
      <c r="F366" s="173">
        <v>1.75</v>
      </c>
      <c r="G366" s="173">
        <v>1.64</v>
      </c>
      <c r="H366" s="170" t="s">
        <v>65</v>
      </c>
      <c r="I366" s="175" t="s">
        <v>30</v>
      </c>
      <c r="J366" s="238">
        <f t="shared" ref="J366" si="82">K366+L366+M366+N366</f>
        <v>96</v>
      </c>
      <c r="K366" s="93"/>
      <c r="L366" s="85">
        <v>45</v>
      </c>
      <c r="M366" s="159">
        <v>3</v>
      </c>
      <c r="N366" s="159">
        <v>48</v>
      </c>
      <c r="O366" s="160">
        <v>45</v>
      </c>
    </row>
    <row r="367" spans="1:15" ht="13.5" thickBot="1" x14ac:dyDescent="0.25">
      <c r="A367" s="176"/>
      <c r="B367" s="177" t="s">
        <v>57</v>
      </c>
      <c r="C367" s="176"/>
      <c r="D367" s="228">
        <f>SUM(D366:D366)</f>
        <v>3.5</v>
      </c>
      <c r="E367" s="197">
        <f>SUM(E366:E366)</f>
        <v>1.75</v>
      </c>
      <c r="F367" s="197">
        <f>SUM(F366:F366)</f>
        <v>1.75</v>
      </c>
      <c r="G367" s="197">
        <f>SUM(G366:G366)</f>
        <v>1.64</v>
      </c>
      <c r="H367" s="197" t="s">
        <v>48</v>
      </c>
      <c r="I367" s="229" t="s">
        <v>48</v>
      </c>
      <c r="J367" s="230">
        <f t="shared" ref="J367:O367" si="83">SUM(J366:J366)</f>
        <v>96</v>
      </c>
      <c r="K367" s="197">
        <f t="shared" si="83"/>
        <v>0</v>
      </c>
      <c r="L367" s="197">
        <f t="shared" si="83"/>
        <v>45</v>
      </c>
      <c r="M367" s="197">
        <f t="shared" si="83"/>
        <v>3</v>
      </c>
      <c r="N367" s="197">
        <f t="shared" si="83"/>
        <v>48</v>
      </c>
      <c r="O367" s="229">
        <f t="shared" si="83"/>
        <v>45</v>
      </c>
    </row>
    <row r="368" spans="1:15" x14ac:dyDescent="0.2">
      <c r="A368" s="128" t="s">
        <v>10</v>
      </c>
      <c r="B368" s="129" t="s">
        <v>11</v>
      </c>
      <c r="C368" s="129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35"/>
    </row>
    <row r="369" spans="1:15" x14ac:dyDescent="0.2">
      <c r="A369" s="387">
        <v>13</v>
      </c>
      <c r="B369" s="336" t="s">
        <v>111</v>
      </c>
      <c r="C369" s="146">
        <v>6</v>
      </c>
      <c r="D369" s="146">
        <v>2.5</v>
      </c>
      <c r="E369" s="146">
        <v>1.25</v>
      </c>
      <c r="F369" s="146">
        <v>1.25</v>
      </c>
      <c r="G369" s="146">
        <v>0</v>
      </c>
      <c r="H369" s="146" t="s">
        <v>65</v>
      </c>
      <c r="I369" s="412" t="s">
        <v>30</v>
      </c>
      <c r="J369" s="389">
        <f t="shared" ref="J369:J372" si="84">K369+L369+M369+N369</f>
        <v>64</v>
      </c>
      <c r="K369" s="415">
        <v>30</v>
      </c>
      <c r="L369" s="146"/>
      <c r="M369" s="146">
        <v>2</v>
      </c>
      <c r="N369" s="146">
        <v>32</v>
      </c>
      <c r="O369" s="148">
        <v>0</v>
      </c>
    </row>
    <row r="370" spans="1:15" x14ac:dyDescent="0.2">
      <c r="A370" s="387">
        <v>14</v>
      </c>
      <c r="B370" s="336" t="s">
        <v>112</v>
      </c>
      <c r="C370" s="146">
        <v>6</v>
      </c>
      <c r="D370" s="143">
        <v>2.5</v>
      </c>
      <c r="E370" s="146">
        <v>1.25</v>
      </c>
      <c r="F370" s="146">
        <v>1.25</v>
      </c>
      <c r="G370" s="146">
        <v>1.17</v>
      </c>
      <c r="H370" s="146" t="s">
        <v>65</v>
      </c>
      <c r="I370" s="412" t="s">
        <v>30</v>
      </c>
      <c r="J370" s="389">
        <f t="shared" si="84"/>
        <v>64</v>
      </c>
      <c r="K370" s="146"/>
      <c r="L370" s="146">
        <v>30</v>
      </c>
      <c r="M370" s="146">
        <v>2</v>
      </c>
      <c r="N370" s="146">
        <v>32</v>
      </c>
      <c r="O370" s="148">
        <v>30</v>
      </c>
    </row>
    <row r="371" spans="1:15" x14ac:dyDescent="0.2">
      <c r="A371" s="387">
        <v>15</v>
      </c>
      <c r="B371" s="336" t="s">
        <v>113</v>
      </c>
      <c r="C371" s="146">
        <v>6</v>
      </c>
      <c r="D371" s="146">
        <v>2.5</v>
      </c>
      <c r="E371" s="146">
        <v>1.25</v>
      </c>
      <c r="F371" s="146">
        <v>1.25</v>
      </c>
      <c r="G371" s="146">
        <v>1.17</v>
      </c>
      <c r="H371" s="146" t="s">
        <v>65</v>
      </c>
      <c r="I371" s="412" t="s">
        <v>30</v>
      </c>
      <c r="J371" s="389">
        <f t="shared" si="84"/>
        <v>64</v>
      </c>
      <c r="K371" s="146"/>
      <c r="L371" s="146">
        <v>30</v>
      </c>
      <c r="M371" s="146">
        <v>2</v>
      </c>
      <c r="N371" s="146">
        <v>32</v>
      </c>
      <c r="O371" s="148">
        <v>30</v>
      </c>
    </row>
    <row r="372" spans="1:15" ht="13.5" thickBot="1" x14ac:dyDescent="0.25">
      <c r="A372" s="387">
        <v>16</v>
      </c>
      <c r="B372" s="392" t="s">
        <v>114</v>
      </c>
      <c r="C372" s="247">
        <v>6</v>
      </c>
      <c r="D372" s="247">
        <v>2.5</v>
      </c>
      <c r="E372" s="247">
        <v>1.25</v>
      </c>
      <c r="F372" s="247">
        <v>1.25</v>
      </c>
      <c r="G372" s="247">
        <v>1.17</v>
      </c>
      <c r="H372" s="414" t="s">
        <v>65</v>
      </c>
      <c r="I372" s="417" t="s">
        <v>30</v>
      </c>
      <c r="J372" s="390">
        <f t="shared" si="84"/>
        <v>64</v>
      </c>
      <c r="K372" s="247"/>
      <c r="L372" s="247">
        <v>30</v>
      </c>
      <c r="M372" s="247">
        <v>2</v>
      </c>
      <c r="N372" s="247">
        <v>32</v>
      </c>
      <c r="O372" s="248">
        <v>30</v>
      </c>
    </row>
    <row r="373" spans="1:15" ht="13.5" thickBot="1" x14ac:dyDescent="0.25">
      <c r="A373" s="239"/>
      <c r="B373" s="239" t="s">
        <v>57</v>
      </c>
      <c r="C373" s="239"/>
      <c r="D373" s="230">
        <f>SUM(D369:D372)</f>
        <v>10</v>
      </c>
      <c r="E373" s="230">
        <f>SUM(E369:E372)</f>
        <v>5</v>
      </c>
      <c r="F373" s="230">
        <f>SUM(F369:F372)</f>
        <v>5</v>
      </c>
      <c r="G373" s="230">
        <f>SUM(G369:G372)</f>
        <v>3.51</v>
      </c>
      <c r="H373" s="197" t="s">
        <v>48</v>
      </c>
      <c r="I373" s="229" t="s">
        <v>48</v>
      </c>
      <c r="J373" s="230">
        <f t="shared" ref="J373:O373" si="85">SUM(J369:J372)</f>
        <v>256</v>
      </c>
      <c r="K373" s="230">
        <f t="shared" si="85"/>
        <v>30</v>
      </c>
      <c r="L373" s="230">
        <f t="shared" si="85"/>
        <v>90</v>
      </c>
      <c r="M373" s="230">
        <f t="shared" si="85"/>
        <v>8</v>
      </c>
      <c r="N373" s="230">
        <f t="shared" si="85"/>
        <v>128</v>
      </c>
      <c r="O373" s="230">
        <f t="shared" si="85"/>
        <v>90</v>
      </c>
    </row>
    <row r="374" spans="1:15" ht="13.5" thickBot="1" x14ac:dyDescent="0.25">
      <c r="A374" s="81" t="s">
        <v>45</v>
      </c>
      <c r="B374" s="221" t="s">
        <v>12</v>
      </c>
      <c r="C374" s="129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35"/>
    </row>
    <row r="375" spans="1:15" x14ac:dyDescent="0.2">
      <c r="A375" s="226">
        <v>3</v>
      </c>
      <c r="B375" s="336" t="s">
        <v>101</v>
      </c>
      <c r="C375" s="340">
        <v>6</v>
      </c>
      <c r="D375" s="342">
        <v>2.5</v>
      </c>
      <c r="E375" s="146">
        <v>1.25</v>
      </c>
      <c r="F375" s="146">
        <v>1.25</v>
      </c>
      <c r="G375" s="146">
        <v>0</v>
      </c>
      <c r="H375" s="415" t="s">
        <v>65</v>
      </c>
      <c r="I375" s="145" t="s">
        <v>30</v>
      </c>
      <c r="J375" s="141">
        <f t="shared" ref="J375:J376" si="86">K375+L375+M375+N375</f>
        <v>66</v>
      </c>
      <c r="K375" s="227">
        <v>30</v>
      </c>
      <c r="L375" s="415"/>
      <c r="M375" s="146">
        <v>3</v>
      </c>
      <c r="N375" s="146">
        <v>33</v>
      </c>
      <c r="O375" s="148">
        <v>0</v>
      </c>
    </row>
    <row r="376" spans="1:15" ht="13.5" thickBot="1" x14ac:dyDescent="0.25">
      <c r="A376" s="226">
        <v>4</v>
      </c>
      <c r="B376" s="336" t="s">
        <v>119</v>
      </c>
      <c r="C376" s="340">
        <v>6</v>
      </c>
      <c r="D376" s="342">
        <v>4</v>
      </c>
      <c r="E376" s="146">
        <v>2</v>
      </c>
      <c r="F376" s="146">
        <v>2</v>
      </c>
      <c r="G376" s="146">
        <v>1.8</v>
      </c>
      <c r="H376" s="415" t="s">
        <v>65</v>
      </c>
      <c r="I376" s="145" t="s">
        <v>30</v>
      </c>
      <c r="J376" s="141">
        <f t="shared" si="86"/>
        <v>100</v>
      </c>
      <c r="K376" s="227"/>
      <c r="L376" s="415">
        <v>45</v>
      </c>
      <c r="M376" s="146">
        <v>5</v>
      </c>
      <c r="N376" s="146">
        <v>50</v>
      </c>
      <c r="O376" s="148">
        <v>45</v>
      </c>
    </row>
    <row r="377" spans="1:15" ht="13.5" thickBot="1" x14ac:dyDescent="0.25">
      <c r="A377" s="176"/>
      <c r="B377" s="177" t="s">
        <v>57</v>
      </c>
      <c r="C377" s="239"/>
      <c r="D377" s="208">
        <f>SUM(D375:D376)</f>
        <v>6.5</v>
      </c>
      <c r="E377" s="208">
        <f>SUM(E375:E376)</f>
        <v>3.25</v>
      </c>
      <c r="F377" s="239">
        <f>SUM(F375:F376)</f>
        <v>3.25</v>
      </c>
      <c r="G377" s="239">
        <f>SUM(G375:G376)</f>
        <v>1.8</v>
      </c>
      <c r="H377" s="197" t="s">
        <v>48</v>
      </c>
      <c r="I377" s="229" t="s">
        <v>48</v>
      </c>
      <c r="J377" s="230">
        <f t="shared" ref="J377:O377" si="87">SUM(J375:J376)</f>
        <v>166</v>
      </c>
      <c r="K377" s="230">
        <f t="shared" si="87"/>
        <v>30</v>
      </c>
      <c r="L377" s="230">
        <f t="shared" si="87"/>
        <v>45</v>
      </c>
      <c r="M377" s="230">
        <f t="shared" si="87"/>
        <v>8</v>
      </c>
      <c r="N377" s="230">
        <f t="shared" si="87"/>
        <v>83</v>
      </c>
      <c r="O377" s="230">
        <f t="shared" si="87"/>
        <v>45</v>
      </c>
    </row>
    <row r="378" spans="1:15" ht="13.5" thickBot="1" x14ac:dyDescent="0.25">
      <c r="A378" s="250" t="s">
        <v>124</v>
      </c>
      <c r="B378" s="251" t="s">
        <v>125</v>
      </c>
      <c r="C378" s="252">
        <v>6</v>
      </c>
      <c r="D378" s="260">
        <v>10</v>
      </c>
      <c r="E378" s="254">
        <v>5</v>
      </c>
      <c r="F378" s="254">
        <v>5</v>
      </c>
      <c r="G378" s="254">
        <v>2</v>
      </c>
      <c r="H378" s="255" t="s">
        <v>48</v>
      </c>
      <c r="I378" s="254" t="s">
        <v>30</v>
      </c>
      <c r="J378" s="256">
        <f>M378+N378</f>
        <v>250</v>
      </c>
      <c r="K378" s="254"/>
      <c r="L378" s="254"/>
      <c r="M378" s="257">
        <v>125</v>
      </c>
      <c r="N378" s="257">
        <v>125</v>
      </c>
      <c r="O378" s="258">
        <v>50</v>
      </c>
    </row>
    <row r="379" spans="1:15" ht="13.5" thickBot="1" x14ac:dyDescent="0.25"/>
    <row r="380" spans="1:15" ht="13.5" thickBot="1" x14ac:dyDescent="0.25">
      <c r="A380" s="460" t="s">
        <v>146</v>
      </c>
      <c r="B380" s="461"/>
      <c r="C380" s="261" t="s">
        <v>48</v>
      </c>
      <c r="D380" s="262">
        <f>D366+D369+D370+D371+D372+D375+D376+D378</f>
        <v>30</v>
      </c>
      <c r="E380" s="459">
        <f>E366+E369+E370+E371+E372+E375+E376+E378</f>
        <v>15</v>
      </c>
      <c r="F380" s="459">
        <f>F366+F369+F370+F371+F372+F375+F376+F378</f>
        <v>15</v>
      </c>
      <c r="G380" s="459">
        <f>G366+G369+G370+G371+G372+G375+G376+G378</f>
        <v>8.9499999999999993</v>
      </c>
      <c r="H380" s="263" t="s">
        <v>48</v>
      </c>
      <c r="I380" s="264" t="s">
        <v>48</v>
      </c>
      <c r="J380" s="262">
        <f t="shared" ref="J380:O380" si="88">J366+J369+J370+J371+J372+J375+J376+J378</f>
        <v>768</v>
      </c>
      <c r="K380" s="262">
        <f t="shared" si="88"/>
        <v>60</v>
      </c>
      <c r="L380" s="262">
        <f t="shared" si="88"/>
        <v>180</v>
      </c>
      <c r="M380" s="262">
        <f t="shared" si="88"/>
        <v>144</v>
      </c>
      <c r="N380" s="262">
        <f t="shared" si="88"/>
        <v>384</v>
      </c>
      <c r="O380" s="358">
        <f t="shared" si="88"/>
        <v>230</v>
      </c>
    </row>
  </sheetData>
  <mergeCells count="192">
    <mergeCell ref="J154:L154"/>
    <mergeCell ref="J155:L155"/>
    <mergeCell ref="I156:L156"/>
    <mergeCell ref="B158:G160"/>
    <mergeCell ref="J151:L151"/>
    <mergeCell ref="D152:D153"/>
    <mergeCell ref="E152:E153"/>
    <mergeCell ref="F152:F153"/>
    <mergeCell ref="G152:G153"/>
    <mergeCell ref="J152:L152"/>
    <mergeCell ref="J153:L153"/>
    <mergeCell ref="D150:D151"/>
    <mergeCell ref="E150:E151"/>
    <mergeCell ref="F150:F151"/>
    <mergeCell ref="G150:G151"/>
    <mergeCell ref="J150:L150"/>
    <mergeCell ref="A117:B117"/>
    <mergeCell ref="A118:B118"/>
    <mergeCell ref="D143:E143"/>
    <mergeCell ref="F143:G143"/>
    <mergeCell ref="I146:L146"/>
    <mergeCell ref="D147:D148"/>
    <mergeCell ref="E147:E148"/>
    <mergeCell ref="F147:F148"/>
    <mergeCell ref="G147:G148"/>
    <mergeCell ref="B109:E109"/>
    <mergeCell ref="B110:B116"/>
    <mergeCell ref="C110:C116"/>
    <mergeCell ref="D110:F110"/>
    <mergeCell ref="H110:H116"/>
    <mergeCell ref="J110:O110"/>
    <mergeCell ref="D111:D116"/>
    <mergeCell ref="E111:E116"/>
    <mergeCell ref="F111:F116"/>
    <mergeCell ref="G111:G116"/>
    <mergeCell ref="J111:M111"/>
    <mergeCell ref="N111:N116"/>
    <mergeCell ref="O111:O116"/>
    <mergeCell ref="J112:J116"/>
    <mergeCell ref="K112:K116"/>
    <mergeCell ref="I110:I116"/>
    <mergeCell ref="L112:L116"/>
    <mergeCell ref="M112:M116"/>
    <mergeCell ref="A103:B103"/>
    <mergeCell ref="A92:B92"/>
    <mergeCell ref="A93:B93"/>
    <mergeCell ref="A94:B94"/>
    <mergeCell ref="A95:B95"/>
    <mergeCell ref="A96:B96"/>
    <mergeCell ref="A97:B97"/>
    <mergeCell ref="A99:B99"/>
    <mergeCell ref="A100:B100"/>
    <mergeCell ref="A101:B101"/>
    <mergeCell ref="A2:O2"/>
    <mergeCell ref="A3:O3"/>
    <mergeCell ref="B12:B18"/>
    <mergeCell ref="C12:C18"/>
    <mergeCell ref="D12:F12"/>
    <mergeCell ref="H12:H18"/>
    <mergeCell ref="I12:I18"/>
    <mergeCell ref="J12:O12"/>
    <mergeCell ref="D13:D18"/>
    <mergeCell ref="E13:E18"/>
    <mergeCell ref="F13:F18"/>
    <mergeCell ref="G13:G18"/>
    <mergeCell ref="J13:M13"/>
    <mergeCell ref="N13:N18"/>
    <mergeCell ref="O13:O18"/>
    <mergeCell ref="J14:J18"/>
    <mergeCell ref="K14:K18"/>
    <mergeCell ref="L14:L18"/>
    <mergeCell ref="M14:M18"/>
    <mergeCell ref="A202:O202"/>
    <mergeCell ref="K172:K176"/>
    <mergeCell ref="L172:L176"/>
    <mergeCell ref="M172:M176"/>
    <mergeCell ref="A200:B200"/>
    <mergeCell ref="A162:O162"/>
    <mergeCell ref="A163:O163"/>
    <mergeCell ref="B170:B176"/>
    <mergeCell ref="C170:C176"/>
    <mergeCell ref="D170:F170"/>
    <mergeCell ref="H170:H176"/>
    <mergeCell ref="I170:I176"/>
    <mergeCell ref="J170:O170"/>
    <mergeCell ref="D171:D176"/>
    <mergeCell ref="E171:E176"/>
    <mergeCell ref="F171:F176"/>
    <mergeCell ref="G171:G176"/>
    <mergeCell ref="J171:M171"/>
    <mergeCell ref="N171:N176"/>
    <mergeCell ref="O171:O176"/>
    <mergeCell ref="J172:J176"/>
    <mergeCell ref="A239:O239"/>
    <mergeCell ref="A240:O240"/>
    <mergeCell ref="L214:L218"/>
    <mergeCell ref="M214:M218"/>
    <mergeCell ref="A236:B236"/>
    <mergeCell ref="A203:O203"/>
    <mergeCell ref="B212:B218"/>
    <mergeCell ref="C212:C218"/>
    <mergeCell ref="D212:F212"/>
    <mergeCell ref="H212:H218"/>
    <mergeCell ref="I212:I218"/>
    <mergeCell ref="J212:O212"/>
    <mergeCell ref="D213:D218"/>
    <mergeCell ref="E213:E218"/>
    <mergeCell ref="F213:F218"/>
    <mergeCell ref="G213:G218"/>
    <mergeCell ref="J213:M213"/>
    <mergeCell ref="N213:N218"/>
    <mergeCell ref="O213:O218"/>
    <mergeCell ref="J214:J218"/>
    <mergeCell ref="K214:K218"/>
    <mergeCell ref="A273:B273"/>
    <mergeCell ref="J249:O249"/>
    <mergeCell ref="D250:D255"/>
    <mergeCell ref="E250:E255"/>
    <mergeCell ref="F250:F255"/>
    <mergeCell ref="G250:G255"/>
    <mergeCell ref="J250:M250"/>
    <mergeCell ref="N250:N255"/>
    <mergeCell ref="O250:O255"/>
    <mergeCell ref="J251:J255"/>
    <mergeCell ref="K251:K255"/>
    <mergeCell ref="L251:L255"/>
    <mergeCell ref="M251:M255"/>
    <mergeCell ref="B249:B255"/>
    <mergeCell ref="C249:C255"/>
    <mergeCell ref="D249:F249"/>
    <mergeCell ref="H249:H255"/>
    <mergeCell ref="I249:I255"/>
    <mergeCell ref="A309:B309"/>
    <mergeCell ref="J288:J292"/>
    <mergeCell ref="K288:K292"/>
    <mergeCell ref="L288:L292"/>
    <mergeCell ref="M288:M292"/>
    <mergeCell ref="A276:O276"/>
    <mergeCell ref="A277:O277"/>
    <mergeCell ref="B286:B292"/>
    <mergeCell ref="C286:C292"/>
    <mergeCell ref="D286:F286"/>
    <mergeCell ref="H286:H292"/>
    <mergeCell ref="I286:I292"/>
    <mergeCell ref="J286:O286"/>
    <mergeCell ref="D287:D292"/>
    <mergeCell ref="E287:E292"/>
    <mergeCell ref="F287:F292"/>
    <mergeCell ref="G287:G292"/>
    <mergeCell ref="J287:M287"/>
    <mergeCell ref="N287:N292"/>
    <mergeCell ref="O287:O292"/>
    <mergeCell ref="A343:B343"/>
    <mergeCell ref="A347:O347"/>
    <mergeCell ref="K324:K328"/>
    <mergeCell ref="L324:L328"/>
    <mergeCell ref="M324:M328"/>
    <mergeCell ref="A312:O312"/>
    <mergeCell ref="A313:O313"/>
    <mergeCell ref="B322:B328"/>
    <mergeCell ref="C322:C328"/>
    <mergeCell ref="D322:F322"/>
    <mergeCell ref="H322:H328"/>
    <mergeCell ref="I322:I328"/>
    <mergeCell ref="J322:O322"/>
    <mergeCell ref="D323:D328"/>
    <mergeCell ref="E323:E328"/>
    <mergeCell ref="F323:F328"/>
    <mergeCell ref="G323:G328"/>
    <mergeCell ref="J323:M323"/>
    <mergeCell ref="N323:N328"/>
    <mergeCell ref="O323:O328"/>
    <mergeCell ref="J324:J328"/>
    <mergeCell ref="A380:B380"/>
    <mergeCell ref="L359:L363"/>
    <mergeCell ref="M359:M363"/>
    <mergeCell ref="A348:O348"/>
    <mergeCell ref="B357:B363"/>
    <mergeCell ref="C357:C363"/>
    <mergeCell ref="D357:F357"/>
    <mergeCell ref="H357:H363"/>
    <mergeCell ref="I357:I363"/>
    <mergeCell ref="J357:O357"/>
    <mergeCell ref="D358:D363"/>
    <mergeCell ref="E358:E363"/>
    <mergeCell ref="F358:F363"/>
    <mergeCell ref="G358:G363"/>
    <mergeCell ref="J358:M358"/>
    <mergeCell ref="N358:N363"/>
    <mergeCell ref="O358:O363"/>
    <mergeCell ref="J359:J363"/>
    <mergeCell ref="K359:K36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&amp;CZałącznik Nr 7 do uchwały Nr 50 Rady WMiI z dnia 12 marca 2013</oddHeader>
  </headerFooter>
  <rowBreaks count="8" manualBreakCount="8">
    <brk id="108" max="16383" man="1"/>
    <brk id="142" max="16383" man="1"/>
    <brk id="161" max="16383" man="1"/>
    <brk id="200" max="16383" man="1"/>
    <brk id="237" max="16383" man="1"/>
    <brk id="274" max="16383" man="1"/>
    <brk id="310" max="16383" man="1"/>
    <brk id="3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130" zoomScaleNormal="130" workbookViewId="0">
      <selection activeCell="B27" sqref="B27"/>
    </sheetView>
  </sheetViews>
  <sheetFormatPr defaultColWidth="0" defaultRowHeight="12.75" zeroHeight="1" x14ac:dyDescent="0.2"/>
  <cols>
    <col min="1" max="1" width="3.7109375" customWidth="1"/>
    <col min="2" max="2" width="38.5703125" customWidth="1"/>
    <col min="3" max="15" width="6.7109375" customWidth="1"/>
    <col min="16" max="16" width="7" style="393" customWidth="1"/>
    <col min="17" max="17" width="7" customWidth="1"/>
    <col min="18" max="18" width="9.140625" customWidth="1"/>
  </cols>
  <sheetData>
    <row r="1" spans="1:17" ht="14.1" customHeight="1" x14ac:dyDescent="0.25">
      <c r="C1" s="352" t="s">
        <v>172</v>
      </c>
    </row>
    <row r="2" spans="1:17" ht="14.1" customHeight="1" x14ac:dyDescent="0.25">
      <c r="A2" s="474" t="s">
        <v>98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394"/>
      <c r="Q2" s="345"/>
    </row>
    <row r="3" spans="1:17" ht="14.1" customHeight="1" x14ac:dyDescent="0.25">
      <c r="A3" s="474" t="s">
        <v>162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395"/>
      <c r="Q3" s="344"/>
    </row>
    <row r="4" spans="1:17" ht="9.9499999999999993" customHeight="1" x14ac:dyDescent="0.2">
      <c r="A4" s="1"/>
      <c r="B4" s="89" t="s">
        <v>128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96"/>
      <c r="Q4" s="1"/>
    </row>
    <row r="5" spans="1:17" ht="9.9499999999999993" customHeight="1" x14ac:dyDescent="0.2">
      <c r="B5" s="88" t="s">
        <v>129</v>
      </c>
    </row>
    <row r="6" spans="1:17" ht="9.9499999999999993" customHeight="1" x14ac:dyDescent="0.2">
      <c r="B6" s="88" t="s">
        <v>130</v>
      </c>
    </row>
    <row r="7" spans="1:17" ht="9.9499999999999993" customHeight="1" x14ac:dyDescent="0.2">
      <c r="B7" s="88" t="s">
        <v>131</v>
      </c>
    </row>
    <row r="8" spans="1:17" ht="9.9499999999999993" customHeight="1" x14ac:dyDescent="0.2">
      <c r="B8" s="88" t="s">
        <v>160</v>
      </c>
    </row>
    <row r="9" spans="1:17" ht="13.5" thickBot="1" x14ac:dyDescent="0.25">
      <c r="B9" s="2" t="s">
        <v>161</v>
      </c>
      <c r="G9" s="10"/>
    </row>
    <row r="10" spans="1:17" ht="9.9499999999999993" customHeight="1" thickBot="1" x14ac:dyDescent="0.25">
      <c r="A10" s="90" t="s">
        <v>0</v>
      </c>
      <c r="B10" s="476" t="s">
        <v>132</v>
      </c>
      <c r="C10" s="479" t="s">
        <v>33</v>
      </c>
      <c r="D10" s="482" t="s">
        <v>34</v>
      </c>
      <c r="E10" s="483"/>
      <c r="F10" s="483"/>
      <c r="G10" s="36"/>
      <c r="H10" s="484" t="s">
        <v>133</v>
      </c>
      <c r="I10" s="487" t="s">
        <v>134</v>
      </c>
      <c r="J10" s="490" t="s">
        <v>36</v>
      </c>
      <c r="K10" s="491"/>
      <c r="L10" s="491"/>
      <c r="M10" s="491"/>
      <c r="N10" s="491"/>
      <c r="O10" s="492"/>
      <c r="P10" s="397"/>
      <c r="Q10" s="347"/>
    </row>
    <row r="11" spans="1:17" ht="9.9499999999999993" customHeight="1" x14ac:dyDescent="0.2">
      <c r="A11" s="86"/>
      <c r="B11" s="477"/>
      <c r="C11" s="480"/>
      <c r="D11" s="493" t="s">
        <v>1</v>
      </c>
      <c r="E11" s="495" t="s">
        <v>135</v>
      </c>
      <c r="F11" s="497" t="s">
        <v>136</v>
      </c>
      <c r="G11" s="495" t="s">
        <v>137</v>
      </c>
      <c r="H11" s="485"/>
      <c r="I11" s="488"/>
      <c r="J11" s="499" t="s">
        <v>37</v>
      </c>
      <c r="K11" s="500"/>
      <c r="L11" s="500"/>
      <c r="M11" s="501"/>
      <c r="N11" s="497" t="s">
        <v>136</v>
      </c>
      <c r="O11" s="502" t="s">
        <v>138</v>
      </c>
      <c r="P11" s="397"/>
      <c r="Q11" s="346"/>
    </row>
    <row r="12" spans="1:17" ht="9.9499999999999993" customHeight="1" x14ac:dyDescent="0.2">
      <c r="A12" s="5"/>
      <c r="B12" s="477"/>
      <c r="C12" s="480"/>
      <c r="D12" s="493"/>
      <c r="E12" s="495"/>
      <c r="F12" s="497"/>
      <c r="G12" s="495"/>
      <c r="H12" s="485"/>
      <c r="I12" s="488"/>
      <c r="J12" s="504" t="s">
        <v>1</v>
      </c>
      <c r="K12" s="505" t="s">
        <v>13</v>
      </c>
      <c r="L12" s="508" t="s">
        <v>54</v>
      </c>
      <c r="M12" s="505" t="s">
        <v>35</v>
      </c>
      <c r="N12" s="497"/>
      <c r="O12" s="502"/>
      <c r="P12" s="398"/>
      <c r="Q12" s="91"/>
    </row>
    <row r="13" spans="1:17" ht="9.9499999999999993" customHeight="1" x14ac:dyDescent="0.2">
      <c r="A13" s="31"/>
      <c r="B13" s="477"/>
      <c r="C13" s="480"/>
      <c r="D13" s="493"/>
      <c r="E13" s="495"/>
      <c r="F13" s="497"/>
      <c r="G13" s="495"/>
      <c r="H13" s="485"/>
      <c r="I13" s="488"/>
      <c r="J13" s="493"/>
      <c r="K13" s="506"/>
      <c r="L13" s="509"/>
      <c r="M13" s="506"/>
      <c r="N13" s="497"/>
      <c r="O13" s="502"/>
      <c r="P13" s="399"/>
      <c r="Q13" s="8"/>
    </row>
    <row r="14" spans="1:17" ht="9.9499999999999993" customHeight="1" x14ac:dyDescent="0.2">
      <c r="A14" s="31"/>
      <c r="B14" s="477"/>
      <c r="C14" s="480"/>
      <c r="D14" s="493"/>
      <c r="E14" s="495"/>
      <c r="F14" s="497"/>
      <c r="G14" s="495"/>
      <c r="H14" s="485"/>
      <c r="I14" s="488"/>
      <c r="J14" s="493"/>
      <c r="K14" s="506"/>
      <c r="L14" s="509"/>
      <c r="M14" s="506"/>
      <c r="N14" s="497"/>
      <c r="O14" s="502"/>
      <c r="P14" s="400"/>
      <c r="Q14" s="7"/>
    </row>
    <row r="15" spans="1:17" ht="9.9499999999999993" customHeight="1" x14ac:dyDescent="0.2">
      <c r="A15" s="31"/>
      <c r="B15" s="477"/>
      <c r="C15" s="480"/>
      <c r="D15" s="493"/>
      <c r="E15" s="495"/>
      <c r="F15" s="497"/>
      <c r="G15" s="495"/>
      <c r="H15" s="485"/>
      <c r="I15" s="488"/>
      <c r="J15" s="493"/>
      <c r="K15" s="506"/>
      <c r="L15" s="509"/>
      <c r="M15" s="506"/>
      <c r="N15" s="497"/>
      <c r="O15" s="502"/>
      <c r="P15" s="400"/>
      <c r="Q15" s="7"/>
    </row>
    <row r="16" spans="1:17" ht="9.9499999999999993" customHeight="1" thickBot="1" x14ac:dyDescent="0.25">
      <c r="A16" s="9"/>
      <c r="B16" s="478"/>
      <c r="C16" s="481"/>
      <c r="D16" s="494"/>
      <c r="E16" s="496"/>
      <c r="F16" s="498"/>
      <c r="G16" s="496"/>
      <c r="H16" s="486"/>
      <c r="I16" s="489"/>
      <c r="J16" s="494"/>
      <c r="K16" s="507"/>
      <c r="L16" s="510"/>
      <c r="M16" s="507"/>
      <c r="N16" s="498"/>
      <c r="O16" s="503"/>
      <c r="P16" s="400"/>
      <c r="Q16" s="7"/>
    </row>
    <row r="17" spans="1:17" ht="9.9499999999999993" customHeight="1" thickBot="1" x14ac:dyDescent="0.25">
      <c r="A17" s="9"/>
      <c r="B17" s="16" t="s">
        <v>32</v>
      </c>
      <c r="C17" s="8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400"/>
      <c r="Q17" s="7"/>
    </row>
    <row r="18" spans="1:17" ht="9.9499999999999993" customHeight="1" thickBot="1" x14ac:dyDescent="0.25">
      <c r="A18" s="128" t="s">
        <v>10</v>
      </c>
      <c r="B18" s="129" t="s">
        <v>11</v>
      </c>
      <c r="C18" s="129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35"/>
      <c r="P18" s="404"/>
      <c r="Q18" s="7"/>
    </row>
    <row r="19" spans="1:17" ht="9.9499999999999993" customHeight="1" x14ac:dyDescent="0.2">
      <c r="A19" s="333">
        <v>1</v>
      </c>
      <c r="B19" s="353" t="s">
        <v>89</v>
      </c>
      <c r="C19" s="343">
        <v>1</v>
      </c>
      <c r="D19" s="141">
        <v>4</v>
      </c>
      <c r="E19" s="244">
        <v>2</v>
      </c>
      <c r="F19" s="244">
        <v>2</v>
      </c>
      <c r="G19" s="244">
        <v>1.2</v>
      </c>
      <c r="H19" s="133" t="s">
        <v>65</v>
      </c>
      <c r="I19" s="335" t="s">
        <v>30</v>
      </c>
      <c r="J19" s="339">
        <f>K19+L19+M19+N19</f>
        <v>100</v>
      </c>
      <c r="K19" s="146">
        <v>15</v>
      </c>
      <c r="L19" s="146">
        <v>30</v>
      </c>
      <c r="M19" s="244">
        <v>5</v>
      </c>
      <c r="N19" s="244">
        <v>50</v>
      </c>
      <c r="O19" s="134">
        <v>30</v>
      </c>
      <c r="P19" s="405">
        <f>J19/D19</f>
        <v>25</v>
      </c>
      <c r="Q19" s="7"/>
    </row>
    <row r="20" spans="1:17" ht="9.9499999999999993" customHeight="1" x14ac:dyDescent="0.2">
      <c r="A20" s="331">
        <v>2</v>
      </c>
      <c r="B20" s="243" t="s">
        <v>90</v>
      </c>
      <c r="C20" s="354">
        <v>2</v>
      </c>
      <c r="D20" s="136">
        <v>5</v>
      </c>
      <c r="E20" s="146">
        <v>2.5</v>
      </c>
      <c r="F20" s="146">
        <v>2.5</v>
      </c>
      <c r="G20" s="146">
        <v>1.19</v>
      </c>
      <c r="H20" s="146" t="s">
        <v>140</v>
      </c>
      <c r="I20" s="349" t="s">
        <v>30</v>
      </c>
      <c r="J20" s="348">
        <f t="shared" ref="J20:J25" si="0">K20+L20+M20+N20</f>
        <v>126</v>
      </c>
      <c r="K20" s="138">
        <v>30</v>
      </c>
      <c r="L20" s="138">
        <v>30</v>
      </c>
      <c r="M20" s="146">
        <v>3</v>
      </c>
      <c r="N20" s="146">
        <v>63</v>
      </c>
      <c r="O20" s="148">
        <v>30</v>
      </c>
      <c r="P20" s="405">
        <f t="shared" ref="P20:P25" si="1">J20/D20</f>
        <v>25.2</v>
      </c>
      <c r="Q20" s="7"/>
    </row>
    <row r="21" spans="1:17" ht="9.9499999999999993" customHeight="1" x14ac:dyDescent="0.2">
      <c r="A21" s="331">
        <v>3</v>
      </c>
      <c r="B21" s="243" t="s">
        <v>121</v>
      </c>
      <c r="C21" s="354">
        <v>3</v>
      </c>
      <c r="D21" s="136">
        <v>1</v>
      </c>
      <c r="E21" s="146">
        <v>0.6</v>
      </c>
      <c r="F21" s="146">
        <v>0.4</v>
      </c>
      <c r="G21" s="146">
        <v>0.6</v>
      </c>
      <c r="H21" s="146" t="s">
        <v>65</v>
      </c>
      <c r="I21" s="349" t="s">
        <v>30</v>
      </c>
      <c r="J21" s="348">
        <f t="shared" si="0"/>
        <v>25</v>
      </c>
      <c r="K21" s="138"/>
      <c r="L21" s="138">
        <v>15</v>
      </c>
      <c r="M21" s="146">
        <v>0</v>
      </c>
      <c r="N21" s="146">
        <v>10</v>
      </c>
      <c r="O21" s="148">
        <v>15</v>
      </c>
      <c r="P21" s="405">
        <f t="shared" si="1"/>
        <v>25</v>
      </c>
      <c r="Q21" s="7"/>
    </row>
    <row r="22" spans="1:17" ht="9.9499999999999993" customHeight="1" x14ac:dyDescent="0.2">
      <c r="A22" s="331">
        <v>4</v>
      </c>
      <c r="B22" s="243" t="s">
        <v>95</v>
      </c>
      <c r="C22" s="354">
        <v>3</v>
      </c>
      <c r="D22" s="136">
        <v>4</v>
      </c>
      <c r="E22" s="146">
        <v>2</v>
      </c>
      <c r="F22" s="146">
        <v>2</v>
      </c>
      <c r="G22" s="146">
        <v>1.2</v>
      </c>
      <c r="H22" s="146" t="s">
        <v>65</v>
      </c>
      <c r="I22" s="349" t="s">
        <v>30</v>
      </c>
      <c r="J22" s="348">
        <f t="shared" si="0"/>
        <v>100</v>
      </c>
      <c r="K22" s="138">
        <v>15</v>
      </c>
      <c r="L22" s="138">
        <v>30</v>
      </c>
      <c r="M22" s="146">
        <v>5</v>
      </c>
      <c r="N22" s="146">
        <v>50</v>
      </c>
      <c r="O22" s="148">
        <v>30</v>
      </c>
      <c r="P22" s="405">
        <f t="shared" si="1"/>
        <v>25</v>
      </c>
      <c r="Q22" s="7"/>
    </row>
    <row r="23" spans="1:17" ht="9.9499999999999993" customHeight="1" x14ac:dyDescent="0.2">
      <c r="A23" s="331">
        <v>5</v>
      </c>
      <c r="B23" s="243" t="s">
        <v>123</v>
      </c>
      <c r="C23" s="354">
        <v>4</v>
      </c>
      <c r="D23" s="355">
        <v>5</v>
      </c>
      <c r="E23" s="146">
        <v>2.5</v>
      </c>
      <c r="F23" s="146">
        <v>2.5</v>
      </c>
      <c r="G23" s="146">
        <v>1.19</v>
      </c>
      <c r="H23" s="146" t="s">
        <v>140</v>
      </c>
      <c r="I23" s="349" t="s">
        <v>30</v>
      </c>
      <c r="J23" s="348">
        <f t="shared" si="0"/>
        <v>126</v>
      </c>
      <c r="K23" s="138">
        <v>30</v>
      </c>
      <c r="L23" s="138">
        <v>30</v>
      </c>
      <c r="M23" s="146">
        <v>3</v>
      </c>
      <c r="N23" s="146">
        <v>63</v>
      </c>
      <c r="O23" s="148">
        <v>30</v>
      </c>
      <c r="P23" s="405">
        <f t="shared" si="1"/>
        <v>25.2</v>
      </c>
      <c r="Q23" s="7"/>
    </row>
    <row r="24" spans="1:17" ht="9.9499999999999993" customHeight="1" x14ac:dyDescent="0.2">
      <c r="A24" s="331">
        <v>6</v>
      </c>
      <c r="B24" s="243" t="s">
        <v>97</v>
      </c>
      <c r="C24" s="354">
        <v>4</v>
      </c>
      <c r="D24" s="136">
        <v>1</v>
      </c>
      <c r="E24" s="146">
        <v>0.6</v>
      </c>
      <c r="F24" s="146">
        <v>0.4</v>
      </c>
      <c r="G24" s="146">
        <v>0.6</v>
      </c>
      <c r="H24" s="146" t="s">
        <v>65</v>
      </c>
      <c r="I24" s="349" t="s">
        <v>30</v>
      </c>
      <c r="J24" s="348">
        <f t="shared" si="0"/>
        <v>25</v>
      </c>
      <c r="K24" s="146"/>
      <c r="L24" s="146">
        <v>15</v>
      </c>
      <c r="M24" s="146">
        <v>0</v>
      </c>
      <c r="N24" s="146">
        <v>10</v>
      </c>
      <c r="O24" s="148">
        <v>15</v>
      </c>
      <c r="P24" s="405">
        <f t="shared" si="1"/>
        <v>25</v>
      </c>
      <c r="Q24" s="7"/>
    </row>
    <row r="25" spans="1:17" ht="9.9499999999999993" customHeight="1" x14ac:dyDescent="0.2">
      <c r="A25" s="331">
        <v>7</v>
      </c>
      <c r="B25" s="356" t="s">
        <v>110</v>
      </c>
      <c r="C25" s="148">
        <v>5</v>
      </c>
      <c r="D25" s="357">
        <v>2</v>
      </c>
      <c r="E25" s="146">
        <v>1.3</v>
      </c>
      <c r="F25" s="146">
        <v>0.7</v>
      </c>
      <c r="G25" s="146">
        <v>0.56999999999999995</v>
      </c>
      <c r="H25" s="146" t="s">
        <v>65</v>
      </c>
      <c r="I25" s="349" t="s">
        <v>30</v>
      </c>
      <c r="J25" s="348">
        <f t="shared" si="0"/>
        <v>53</v>
      </c>
      <c r="K25" s="146">
        <v>15</v>
      </c>
      <c r="L25" s="146">
        <v>15</v>
      </c>
      <c r="M25" s="146">
        <v>3</v>
      </c>
      <c r="N25" s="146">
        <v>20</v>
      </c>
      <c r="O25" s="148">
        <v>15</v>
      </c>
      <c r="P25" s="405">
        <f t="shared" si="1"/>
        <v>26.5</v>
      </c>
      <c r="Q25" s="7"/>
    </row>
    <row r="26" spans="1:17" ht="11.1" customHeight="1" thickBot="1" x14ac:dyDescent="0.25">
      <c r="A26" s="239"/>
      <c r="B26" s="239" t="s">
        <v>57</v>
      </c>
      <c r="C26" s="208"/>
      <c r="D26" s="230">
        <f>SUM(D19:D25)</f>
        <v>22</v>
      </c>
      <c r="E26" s="230">
        <f>SUM(E19:E25)</f>
        <v>11.5</v>
      </c>
      <c r="F26" s="230">
        <f>SUM(F19:F25)</f>
        <v>10.5</v>
      </c>
      <c r="G26" s="230">
        <f>SUM(G19:G25)</f>
        <v>6.5499999999999989</v>
      </c>
      <c r="H26" s="197" t="s">
        <v>48</v>
      </c>
      <c r="I26" s="229" t="s">
        <v>48</v>
      </c>
      <c r="J26" s="230">
        <f t="shared" ref="J26:O26" si="2">SUM(J19:J25)</f>
        <v>555</v>
      </c>
      <c r="K26" s="230">
        <f t="shared" si="2"/>
        <v>105</v>
      </c>
      <c r="L26" s="230">
        <f t="shared" si="2"/>
        <v>165</v>
      </c>
      <c r="M26" s="230">
        <f t="shared" si="2"/>
        <v>19</v>
      </c>
      <c r="N26" s="230">
        <f t="shared" si="2"/>
        <v>266</v>
      </c>
      <c r="O26" s="230">
        <f t="shared" si="2"/>
        <v>165</v>
      </c>
      <c r="P26" s="405">
        <f>J26/D26</f>
        <v>25.227272727272727</v>
      </c>
      <c r="Q26" s="346"/>
    </row>
    <row r="27" spans="1:17" ht="11.1" customHeight="1" x14ac:dyDescent="0.2">
      <c r="A27" s="184"/>
      <c r="B27" s="185" t="s">
        <v>58</v>
      </c>
      <c r="C27" s="351"/>
      <c r="D27" s="188">
        <f>G26</f>
        <v>6.5499999999999989</v>
      </c>
      <c r="E27" s="188"/>
      <c r="F27" s="189"/>
      <c r="G27" s="189"/>
      <c r="H27" s="190" t="s">
        <v>48</v>
      </c>
      <c r="I27" s="193" t="s">
        <v>48</v>
      </c>
      <c r="J27" s="232">
        <f>O26</f>
        <v>165</v>
      </c>
      <c r="K27" s="189"/>
      <c r="L27" s="189"/>
      <c r="M27" s="232"/>
      <c r="N27" s="232"/>
      <c r="O27" s="231"/>
      <c r="P27" s="404"/>
      <c r="Q27" s="346"/>
    </row>
    <row r="28" spans="1:17" ht="11.1" customHeight="1" thickBot="1" x14ac:dyDescent="0.25">
      <c r="A28" s="194"/>
      <c r="B28" s="195" t="s">
        <v>59</v>
      </c>
      <c r="C28" s="218"/>
      <c r="D28" s="242">
        <f>SUM(D19:D25)</f>
        <v>22</v>
      </c>
      <c r="E28" s="242">
        <f>SUM(E19:E25)</f>
        <v>11.5</v>
      </c>
      <c r="F28" s="242">
        <f>SUM(F19:F25)</f>
        <v>10.5</v>
      </c>
      <c r="G28" s="242">
        <f>SUM(G19:G25)</f>
        <v>6.5499999999999989</v>
      </c>
      <c r="H28" s="197" t="s">
        <v>48</v>
      </c>
      <c r="I28" s="229" t="s">
        <v>48</v>
      </c>
      <c r="J28" s="242">
        <f t="shared" ref="J28:O28" si="3">SUM(J19:J25)</f>
        <v>555</v>
      </c>
      <c r="K28" s="242">
        <f t="shared" si="3"/>
        <v>105</v>
      </c>
      <c r="L28" s="242">
        <f t="shared" si="3"/>
        <v>165</v>
      </c>
      <c r="M28" s="242">
        <f t="shared" si="3"/>
        <v>19</v>
      </c>
      <c r="N28" s="242">
        <f t="shared" si="3"/>
        <v>266</v>
      </c>
      <c r="O28" s="242">
        <f t="shared" si="3"/>
        <v>165</v>
      </c>
      <c r="P28" s="404"/>
      <c r="Q28" s="346"/>
    </row>
    <row r="29" spans="1:17" s="259" customFormat="1" ht="9.9499999999999993" customHeight="1" thickBot="1" x14ac:dyDescent="0.25">
      <c r="A29" s="250" t="s">
        <v>46</v>
      </c>
      <c r="B29" s="251" t="s">
        <v>126</v>
      </c>
      <c r="C29" s="252">
        <v>4</v>
      </c>
      <c r="D29" s="260">
        <v>3</v>
      </c>
      <c r="E29" s="253">
        <v>1.5</v>
      </c>
      <c r="F29" s="254">
        <v>1.5</v>
      </c>
      <c r="G29" s="254">
        <v>3</v>
      </c>
      <c r="H29" s="255" t="s">
        <v>48</v>
      </c>
      <c r="I29" s="254" t="s">
        <v>30</v>
      </c>
      <c r="J29" s="256">
        <f>M29+N29</f>
        <v>90</v>
      </c>
      <c r="K29" s="254"/>
      <c r="L29" s="254"/>
      <c r="M29" s="257">
        <v>45</v>
      </c>
      <c r="N29" s="257">
        <v>45</v>
      </c>
      <c r="O29" s="258">
        <v>90</v>
      </c>
      <c r="P29" s="404">
        <f>J29/D29:D29</f>
        <v>30</v>
      </c>
      <c r="Q29" s="22"/>
    </row>
    <row r="30" spans="1:17" ht="12" customHeight="1" thickBot="1" x14ac:dyDescent="0.25"/>
    <row r="31" spans="1:17" ht="12" customHeight="1" thickBot="1" x14ac:dyDescent="0.25">
      <c r="A31" s="460" t="s">
        <v>144</v>
      </c>
      <c r="B31" s="461"/>
      <c r="C31" s="261" t="s">
        <v>48</v>
      </c>
      <c r="D31" s="262">
        <f>D19</f>
        <v>4</v>
      </c>
      <c r="E31" s="262">
        <f t="shared" ref="E31:G31" si="4">E19</f>
        <v>2</v>
      </c>
      <c r="F31" s="262">
        <f t="shared" si="4"/>
        <v>2</v>
      </c>
      <c r="G31" s="262">
        <f t="shared" si="4"/>
        <v>1.2</v>
      </c>
      <c r="H31" s="263" t="s">
        <v>48</v>
      </c>
      <c r="I31" s="264" t="s">
        <v>48</v>
      </c>
      <c r="J31" s="262">
        <f t="shared" ref="J31:O32" si="5">J19</f>
        <v>100</v>
      </c>
      <c r="K31" s="262">
        <f t="shared" si="5"/>
        <v>15</v>
      </c>
      <c r="L31" s="262">
        <f t="shared" si="5"/>
        <v>30</v>
      </c>
      <c r="M31" s="262">
        <f t="shared" si="5"/>
        <v>5</v>
      </c>
      <c r="N31" s="262">
        <f t="shared" si="5"/>
        <v>50</v>
      </c>
      <c r="O31" s="358">
        <f t="shared" si="5"/>
        <v>30</v>
      </c>
      <c r="P31" s="400"/>
      <c r="Q31" s="7"/>
    </row>
    <row r="32" spans="1:17" ht="12" customHeight="1" thickBot="1" x14ac:dyDescent="0.25">
      <c r="A32" s="460" t="s">
        <v>145</v>
      </c>
      <c r="B32" s="461"/>
      <c r="C32" s="261" t="s">
        <v>48</v>
      </c>
      <c r="D32" s="265">
        <f>D20</f>
        <v>5</v>
      </c>
      <c r="E32" s="265">
        <f t="shared" ref="E32:G32" si="6">E20</f>
        <v>2.5</v>
      </c>
      <c r="F32" s="265">
        <f t="shared" si="6"/>
        <v>2.5</v>
      </c>
      <c r="G32" s="265">
        <f t="shared" si="6"/>
        <v>1.19</v>
      </c>
      <c r="H32" s="266" t="s">
        <v>48</v>
      </c>
      <c r="I32" s="267" t="s">
        <v>48</v>
      </c>
      <c r="J32" s="265">
        <f t="shared" si="5"/>
        <v>126</v>
      </c>
      <c r="K32" s="265">
        <f t="shared" si="5"/>
        <v>30</v>
      </c>
      <c r="L32" s="265">
        <f t="shared" si="5"/>
        <v>30</v>
      </c>
      <c r="M32" s="265">
        <f t="shared" si="5"/>
        <v>3</v>
      </c>
      <c r="N32" s="265">
        <f t="shared" si="5"/>
        <v>63</v>
      </c>
      <c r="O32" s="359">
        <f t="shared" si="5"/>
        <v>30</v>
      </c>
      <c r="P32" s="400"/>
      <c r="Q32" s="7"/>
    </row>
    <row r="33" spans="1:17" ht="12" customHeight="1" thickBot="1" x14ac:dyDescent="0.25">
      <c r="A33" s="460" t="s">
        <v>91</v>
      </c>
      <c r="B33" s="461"/>
      <c r="C33" s="261" t="s">
        <v>48</v>
      </c>
      <c r="D33" s="262">
        <f>D21+D22</f>
        <v>5</v>
      </c>
      <c r="E33" s="262">
        <f t="shared" ref="E33:G33" si="7">E21+E22</f>
        <v>2.6</v>
      </c>
      <c r="F33" s="262">
        <f t="shared" si="7"/>
        <v>2.4</v>
      </c>
      <c r="G33" s="262">
        <f t="shared" si="7"/>
        <v>1.7999999999999998</v>
      </c>
      <c r="H33" s="263" t="s">
        <v>48</v>
      </c>
      <c r="I33" s="264" t="s">
        <v>48</v>
      </c>
      <c r="J33" s="262">
        <f t="shared" ref="J33:O33" si="8">J21+J22</f>
        <v>125</v>
      </c>
      <c r="K33" s="262">
        <f t="shared" si="8"/>
        <v>15</v>
      </c>
      <c r="L33" s="262">
        <f t="shared" si="8"/>
        <v>45</v>
      </c>
      <c r="M33" s="262">
        <f t="shared" si="8"/>
        <v>5</v>
      </c>
      <c r="N33" s="262">
        <f t="shared" si="8"/>
        <v>60</v>
      </c>
      <c r="O33" s="358">
        <f t="shared" si="8"/>
        <v>45</v>
      </c>
      <c r="P33" s="400"/>
      <c r="Q33" s="7"/>
    </row>
    <row r="34" spans="1:17" ht="12" customHeight="1" thickBot="1" x14ac:dyDescent="0.25">
      <c r="A34" s="460" t="s">
        <v>92</v>
      </c>
      <c r="B34" s="461"/>
      <c r="C34" s="261" t="s">
        <v>48</v>
      </c>
      <c r="D34" s="265">
        <f>D23+D24+D29</f>
        <v>9</v>
      </c>
      <c r="E34" s="265">
        <f t="shared" ref="E34:G34" si="9">E23+E24+E29</f>
        <v>4.5999999999999996</v>
      </c>
      <c r="F34" s="265">
        <f t="shared" si="9"/>
        <v>4.4000000000000004</v>
      </c>
      <c r="G34" s="265">
        <f t="shared" si="9"/>
        <v>4.79</v>
      </c>
      <c r="H34" s="266" t="s">
        <v>48</v>
      </c>
      <c r="I34" s="267" t="s">
        <v>48</v>
      </c>
      <c r="J34" s="265">
        <f t="shared" ref="J34:O34" si="10">J23+J24+J29</f>
        <v>241</v>
      </c>
      <c r="K34" s="265">
        <f t="shared" si="10"/>
        <v>30</v>
      </c>
      <c r="L34" s="265">
        <f t="shared" si="10"/>
        <v>45</v>
      </c>
      <c r="M34" s="265">
        <f t="shared" si="10"/>
        <v>48</v>
      </c>
      <c r="N34" s="265">
        <f t="shared" si="10"/>
        <v>118</v>
      </c>
      <c r="O34" s="359">
        <f t="shared" si="10"/>
        <v>135</v>
      </c>
      <c r="P34" s="400"/>
      <c r="Q34" s="7"/>
    </row>
    <row r="35" spans="1:17" ht="12" customHeight="1" thickBot="1" x14ac:dyDescent="0.25">
      <c r="A35" s="460" t="s">
        <v>104</v>
      </c>
      <c r="B35" s="461"/>
      <c r="C35" s="261" t="s">
        <v>48</v>
      </c>
      <c r="D35" s="262">
        <f>D25</f>
        <v>2</v>
      </c>
      <c r="E35" s="262">
        <f t="shared" ref="E35:G35" si="11">E25</f>
        <v>1.3</v>
      </c>
      <c r="F35" s="262">
        <f t="shared" si="11"/>
        <v>0.7</v>
      </c>
      <c r="G35" s="262">
        <f t="shared" si="11"/>
        <v>0.56999999999999995</v>
      </c>
      <c r="H35" s="263" t="s">
        <v>48</v>
      </c>
      <c r="I35" s="264" t="s">
        <v>48</v>
      </c>
      <c r="J35" s="262">
        <f t="shared" ref="J35:O35" si="12">J25</f>
        <v>53</v>
      </c>
      <c r="K35" s="262">
        <f t="shared" si="12"/>
        <v>15</v>
      </c>
      <c r="L35" s="262">
        <f t="shared" si="12"/>
        <v>15</v>
      </c>
      <c r="M35" s="262">
        <f t="shared" si="12"/>
        <v>3</v>
      </c>
      <c r="N35" s="262">
        <f t="shared" si="12"/>
        <v>20</v>
      </c>
      <c r="O35" s="358">
        <f t="shared" si="12"/>
        <v>15</v>
      </c>
      <c r="P35" s="400"/>
      <c r="Q35" s="7"/>
    </row>
    <row r="36" spans="1:17" ht="12" customHeight="1" thickBot="1" x14ac:dyDescent="0.25">
      <c r="A36" s="460" t="s">
        <v>146</v>
      </c>
      <c r="B36" s="461"/>
      <c r="C36" s="261" t="s">
        <v>48</v>
      </c>
      <c r="D36" s="262">
        <v>0</v>
      </c>
      <c r="E36" s="262">
        <v>0</v>
      </c>
      <c r="F36" s="262">
        <v>0</v>
      </c>
      <c r="G36" s="262">
        <v>0</v>
      </c>
      <c r="H36" s="360" t="s">
        <v>48</v>
      </c>
      <c r="I36" s="361" t="s">
        <v>48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358">
        <v>0</v>
      </c>
      <c r="P36" s="400"/>
      <c r="Q36" s="7"/>
    </row>
    <row r="37" spans="1:17" ht="12" customHeight="1" thickBot="1" x14ac:dyDescent="0.25">
      <c r="A37" s="5"/>
      <c r="B37" s="46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400"/>
      <c r="Q37" s="7"/>
    </row>
    <row r="38" spans="1:17" ht="12" customHeight="1" thickBot="1" x14ac:dyDescent="0.25">
      <c r="A38" s="542" t="s">
        <v>147</v>
      </c>
      <c r="B38" s="543"/>
      <c r="C38" s="268" t="s">
        <v>48</v>
      </c>
      <c r="D38" s="269">
        <f>D31+D32</f>
        <v>9</v>
      </c>
      <c r="E38" s="269">
        <f t="shared" ref="E38:G38" si="13">E31+E32</f>
        <v>4.5</v>
      </c>
      <c r="F38" s="269">
        <f t="shared" si="13"/>
        <v>4.5</v>
      </c>
      <c r="G38" s="269">
        <f t="shared" si="13"/>
        <v>2.3899999999999997</v>
      </c>
      <c r="H38" s="269" t="s">
        <v>48</v>
      </c>
      <c r="I38" s="269" t="s">
        <v>48</v>
      </c>
      <c r="J38" s="269">
        <f t="shared" ref="J38:O38" si="14">J31+J32</f>
        <v>226</v>
      </c>
      <c r="K38" s="269">
        <f t="shared" si="14"/>
        <v>45</v>
      </c>
      <c r="L38" s="269">
        <f t="shared" si="14"/>
        <v>60</v>
      </c>
      <c r="M38" s="269">
        <f t="shared" si="14"/>
        <v>8</v>
      </c>
      <c r="N38" s="269">
        <f t="shared" si="14"/>
        <v>113</v>
      </c>
      <c r="O38" s="269">
        <f t="shared" si="14"/>
        <v>60</v>
      </c>
      <c r="P38" s="400"/>
      <c r="Q38" s="7"/>
    </row>
    <row r="39" spans="1:17" ht="12" customHeight="1" thickBot="1" x14ac:dyDescent="0.25">
      <c r="A39" s="542" t="s">
        <v>148</v>
      </c>
      <c r="B39" s="543"/>
      <c r="C39" s="268" t="s">
        <v>48</v>
      </c>
      <c r="D39" s="269">
        <f>D33+D34</f>
        <v>14</v>
      </c>
      <c r="E39" s="269">
        <f t="shared" ref="E39:G39" si="15">E33+E34</f>
        <v>7.1999999999999993</v>
      </c>
      <c r="F39" s="269">
        <f t="shared" si="15"/>
        <v>6.8000000000000007</v>
      </c>
      <c r="G39" s="269">
        <f t="shared" si="15"/>
        <v>6.59</v>
      </c>
      <c r="H39" s="269" t="s">
        <v>48</v>
      </c>
      <c r="I39" s="269" t="s">
        <v>48</v>
      </c>
      <c r="J39" s="269">
        <f t="shared" ref="J39:O39" si="16">J33+J34</f>
        <v>366</v>
      </c>
      <c r="K39" s="269">
        <f t="shared" si="16"/>
        <v>45</v>
      </c>
      <c r="L39" s="269">
        <f t="shared" si="16"/>
        <v>90</v>
      </c>
      <c r="M39" s="269">
        <f t="shared" si="16"/>
        <v>53</v>
      </c>
      <c r="N39" s="269">
        <f t="shared" si="16"/>
        <v>178</v>
      </c>
      <c r="O39" s="269">
        <f t="shared" si="16"/>
        <v>180</v>
      </c>
      <c r="P39" s="400"/>
      <c r="Q39" s="7"/>
    </row>
    <row r="40" spans="1:17" ht="12" customHeight="1" thickBot="1" x14ac:dyDescent="0.25">
      <c r="A40" s="542" t="s">
        <v>149</v>
      </c>
      <c r="B40" s="543"/>
      <c r="C40" s="268" t="s">
        <v>48</v>
      </c>
      <c r="D40" s="269">
        <f>D35+D36</f>
        <v>2</v>
      </c>
      <c r="E40" s="269">
        <f t="shared" ref="E40:F40" si="17">E35+E36</f>
        <v>1.3</v>
      </c>
      <c r="F40" s="269">
        <f t="shared" si="17"/>
        <v>0.7</v>
      </c>
      <c r="G40" s="269">
        <f>G35+G36</f>
        <v>0.56999999999999995</v>
      </c>
      <c r="H40" s="269" t="s">
        <v>48</v>
      </c>
      <c r="I40" s="269" t="s">
        <v>48</v>
      </c>
      <c r="J40" s="269">
        <f>J35+J36</f>
        <v>53</v>
      </c>
      <c r="K40" s="269">
        <f t="shared" ref="K40:O40" si="18">K35+K36</f>
        <v>15</v>
      </c>
      <c r="L40" s="269">
        <f t="shared" si="18"/>
        <v>15</v>
      </c>
      <c r="M40" s="269">
        <f t="shared" si="18"/>
        <v>3</v>
      </c>
      <c r="N40" s="269">
        <f t="shared" si="18"/>
        <v>20</v>
      </c>
      <c r="O40" s="269">
        <f t="shared" si="18"/>
        <v>15</v>
      </c>
      <c r="P40" s="400"/>
      <c r="Q40" s="7"/>
    </row>
    <row r="41" spans="1:17" ht="12" customHeight="1" thickBot="1" x14ac:dyDescent="0.25">
      <c r="A41" s="33"/>
      <c r="B41" s="33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400"/>
      <c r="Q41" s="7"/>
    </row>
    <row r="42" spans="1:17" ht="12" customHeight="1" thickBot="1" x14ac:dyDescent="0.25">
      <c r="A42" s="539" t="s">
        <v>150</v>
      </c>
      <c r="B42" s="540"/>
      <c r="C42" s="270" t="s">
        <v>48</v>
      </c>
      <c r="D42" s="350">
        <f>D38+D39+D40</f>
        <v>25</v>
      </c>
      <c r="E42" s="350">
        <f t="shared" ref="E42:G42" si="19">E38+E39+E40</f>
        <v>13</v>
      </c>
      <c r="F42" s="350">
        <f t="shared" si="19"/>
        <v>12</v>
      </c>
      <c r="G42" s="350">
        <f t="shared" si="19"/>
        <v>9.5500000000000007</v>
      </c>
      <c r="H42" s="350" t="s">
        <v>48</v>
      </c>
      <c r="I42" s="350" t="s">
        <v>48</v>
      </c>
      <c r="J42" s="350">
        <f t="shared" ref="J42:O42" si="20">J38+J39+J40</f>
        <v>645</v>
      </c>
      <c r="K42" s="350">
        <f t="shared" si="20"/>
        <v>105</v>
      </c>
      <c r="L42" s="350">
        <f t="shared" si="20"/>
        <v>165</v>
      </c>
      <c r="M42" s="350">
        <f t="shared" si="20"/>
        <v>64</v>
      </c>
      <c r="N42" s="350">
        <f t="shared" si="20"/>
        <v>311</v>
      </c>
      <c r="O42" s="350">
        <f t="shared" si="20"/>
        <v>255</v>
      </c>
      <c r="P42" s="400"/>
      <c r="Q42" s="7"/>
    </row>
    <row r="43" spans="1:17" ht="9.9499999999999993" customHeight="1" x14ac:dyDescent="0.2">
      <c r="A43" s="6"/>
      <c r="B43" s="46" t="s">
        <v>151</v>
      </c>
      <c r="C43" s="6"/>
      <c r="D43" s="6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400"/>
      <c r="Q43" s="7"/>
    </row>
    <row r="44" spans="1:17" ht="9.9499999999999993" customHeight="1" x14ac:dyDescent="0.2">
      <c r="A44" s="6"/>
      <c r="B44" s="46" t="s">
        <v>55</v>
      </c>
      <c r="C44" s="6"/>
      <c r="D44" s="6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400"/>
      <c r="Q44" s="7"/>
    </row>
    <row r="45" spans="1:17" x14ac:dyDescent="0.2">
      <c r="A45" s="6"/>
      <c r="B45" s="46"/>
      <c r="C45" s="6"/>
      <c r="D45" s="6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400"/>
      <c r="Q45" s="7"/>
    </row>
    <row r="46" spans="1:17" x14ac:dyDescent="0.2"/>
    <row r="47" spans="1:17" x14ac:dyDescent="0.2"/>
    <row r="48" spans="1:17" x14ac:dyDescent="0.2"/>
    <row r="60" x14ac:dyDescent="0.2"/>
    <row r="62" x14ac:dyDescent="0.2"/>
    <row r="63" x14ac:dyDescent="0.2"/>
    <row r="64" x14ac:dyDescent="0.2"/>
    <row r="67" x14ac:dyDescent="0.2"/>
    <row r="68" x14ac:dyDescent="0.2"/>
    <row r="71" x14ac:dyDescent="0.2"/>
    <row r="72" x14ac:dyDescent="0.2"/>
    <row r="74" x14ac:dyDescent="0.2"/>
    <row r="75" x14ac:dyDescent="0.2"/>
    <row r="76" x14ac:dyDescent="0.2"/>
    <row r="79" x14ac:dyDescent="0.2"/>
    <row r="80" x14ac:dyDescent="0.2"/>
    <row r="83" x14ac:dyDescent="0.2"/>
    <row r="84" x14ac:dyDescent="0.2"/>
    <row r="90" x14ac:dyDescent="0.2"/>
    <row r="95" x14ac:dyDescent="0.2"/>
    <row r="97" x14ac:dyDescent="0.2"/>
    <row r="98" x14ac:dyDescent="0.2"/>
    <row r="100" x14ac:dyDescent="0.2"/>
  </sheetData>
  <mergeCells count="29">
    <mergeCell ref="A40:B40"/>
    <mergeCell ref="A42:B42"/>
    <mergeCell ref="A31:B31"/>
    <mergeCell ref="A32:B32"/>
    <mergeCell ref="A33:B33"/>
    <mergeCell ref="A34:B34"/>
    <mergeCell ref="A35:B35"/>
    <mergeCell ref="A36:B36"/>
    <mergeCell ref="K12:K16"/>
    <mergeCell ref="L12:L16"/>
    <mergeCell ref="M12:M16"/>
    <mergeCell ref="A38:B38"/>
    <mergeCell ref="A39:B39"/>
    <mergeCell ref="A2:O2"/>
    <mergeCell ref="A3:O3"/>
    <mergeCell ref="B10:B16"/>
    <mergeCell ref="C10:C16"/>
    <mergeCell ref="D10:F10"/>
    <mergeCell ref="H10:H16"/>
    <mergeCell ref="I10:I16"/>
    <mergeCell ref="J10:O10"/>
    <mergeCell ref="D11:D16"/>
    <mergeCell ref="E11:E16"/>
    <mergeCell ref="F11:F16"/>
    <mergeCell ref="G11:G16"/>
    <mergeCell ref="J11:M11"/>
    <mergeCell ref="N11:N16"/>
    <mergeCell ref="O11:O16"/>
    <mergeCell ref="J12:J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&amp;CZałącznik Nr 7 do uchwały Nr 50 Rady WMiI z dnia 12 marca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Mat_stos_I_stopień_stac</vt:lpstr>
      <vt:lpstr>Mat_naucz_I_stop_stac</vt:lpstr>
      <vt:lpstr>Moduł_naucz_infI_stop_stac</vt:lpstr>
      <vt:lpstr>Mat_naucz_I_stop_stac!Obszar_wydruku</vt:lpstr>
      <vt:lpstr>Mat_stos_I_stopień_stac!Obszar_wydruku</vt:lpstr>
      <vt:lpstr>Moduł_naucz_infI_stop_stac!Obszar_wydruku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ŁOŻYŃSKI</dc:creator>
  <cp:lastModifiedBy>Aleksandra</cp:lastModifiedBy>
  <cp:lastPrinted>2014-01-26T17:07:45Z</cp:lastPrinted>
  <dcterms:created xsi:type="dcterms:W3CDTF">2011-12-11T10:20:19Z</dcterms:created>
  <dcterms:modified xsi:type="dcterms:W3CDTF">2014-02-27T06:48:30Z</dcterms:modified>
</cp:coreProperties>
</file>