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4715" windowHeight="7635" tabRatio="512" firstSheet="1" activeTab="2"/>
  </bookViews>
  <sheets>
    <sheet name="Arkusz1" sheetId="1" r:id="rId1"/>
    <sheet name="Inf_og_I_st_NS" sheetId="18" r:id="rId2"/>
    <sheet name="Inf_ISI_I_st_NS" sheetId="15" r:id="rId3"/>
  </sheets>
  <definedNames>
    <definedName name="_xlnm.Print_Area" localSheetId="2">Inf_ISI_I_st_NS!$A$1:$O$433</definedName>
    <definedName name="_xlnm.Print_Area" localSheetId="1">Inf_og_I_st_NS!$A$1:$O$422</definedName>
  </definedNames>
  <calcPr calcId="145621"/>
</workbook>
</file>

<file path=xl/calcChain.xml><?xml version="1.0" encoding="utf-8"?>
<calcChain xmlns="http://schemas.openxmlformats.org/spreadsheetml/2006/main">
  <c r="K433" i="15" l="1"/>
  <c r="L433" i="15"/>
  <c r="M433" i="15"/>
  <c r="N433" i="15"/>
  <c r="O433" i="15"/>
  <c r="J433" i="15"/>
  <c r="E433" i="15"/>
  <c r="F433" i="15"/>
  <c r="G433" i="15"/>
  <c r="D433" i="15"/>
  <c r="N422" i="15"/>
  <c r="M422" i="15"/>
  <c r="G422" i="15"/>
  <c r="F422" i="15"/>
  <c r="J420" i="15"/>
  <c r="P420" i="15" s="1"/>
  <c r="J419" i="15"/>
  <c r="P419" i="15" s="1"/>
  <c r="K430" i="15"/>
  <c r="L430" i="15"/>
  <c r="M430" i="15"/>
  <c r="N430" i="15"/>
  <c r="O430" i="15"/>
  <c r="E430" i="15"/>
  <c r="F430" i="15"/>
  <c r="G430" i="15"/>
  <c r="D430" i="15"/>
  <c r="K426" i="15"/>
  <c r="L426" i="15"/>
  <c r="M426" i="15"/>
  <c r="N426" i="15"/>
  <c r="O426" i="15"/>
  <c r="E426" i="15"/>
  <c r="F426" i="15"/>
  <c r="G426" i="15"/>
  <c r="D426" i="15"/>
  <c r="K393" i="15"/>
  <c r="L393" i="15"/>
  <c r="M393" i="15"/>
  <c r="N393" i="15"/>
  <c r="O393" i="15"/>
  <c r="E393" i="15"/>
  <c r="F393" i="15"/>
  <c r="G393" i="15"/>
  <c r="D393" i="15"/>
  <c r="K357" i="15"/>
  <c r="L357" i="15"/>
  <c r="M357" i="15"/>
  <c r="N357" i="15"/>
  <c r="O357" i="15"/>
  <c r="E357" i="15"/>
  <c r="F357" i="15"/>
  <c r="G357" i="15"/>
  <c r="D357" i="15"/>
  <c r="K314" i="15"/>
  <c r="L314" i="15"/>
  <c r="M314" i="15"/>
  <c r="N314" i="15"/>
  <c r="O314" i="15"/>
  <c r="J314" i="15"/>
  <c r="K322" i="15"/>
  <c r="L322" i="15"/>
  <c r="M322" i="15"/>
  <c r="N322" i="15"/>
  <c r="O322" i="15"/>
  <c r="E322" i="15"/>
  <c r="F322" i="15"/>
  <c r="G322" i="15"/>
  <c r="D322" i="15"/>
  <c r="K243" i="15"/>
  <c r="L243" i="15"/>
  <c r="M243" i="15"/>
  <c r="N243" i="15"/>
  <c r="O243" i="15"/>
  <c r="K201" i="15"/>
  <c r="L201" i="15"/>
  <c r="M201" i="15"/>
  <c r="N201" i="15"/>
  <c r="O201" i="15"/>
  <c r="J431" i="15"/>
  <c r="J429" i="15"/>
  <c r="J428" i="15"/>
  <c r="J424" i="15"/>
  <c r="J426" i="15" s="1"/>
  <c r="O395" i="15"/>
  <c r="O422" i="15" s="1"/>
  <c r="N395" i="15"/>
  <c r="M395" i="15"/>
  <c r="L395" i="15"/>
  <c r="L422" i="15" s="1"/>
  <c r="K395" i="15"/>
  <c r="K422" i="15" s="1"/>
  <c r="G395" i="15"/>
  <c r="F395" i="15"/>
  <c r="E395" i="15"/>
  <c r="E422" i="15" s="1"/>
  <c r="D395" i="15"/>
  <c r="D422" i="15" s="1"/>
  <c r="J392" i="15"/>
  <c r="J391" i="15"/>
  <c r="J390" i="15"/>
  <c r="O388" i="15"/>
  <c r="N388" i="15"/>
  <c r="M388" i="15"/>
  <c r="L388" i="15"/>
  <c r="K388" i="15"/>
  <c r="G388" i="15"/>
  <c r="F388" i="15"/>
  <c r="E388" i="15"/>
  <c r="D388" i="15"/>
  <c r="J386" i="15"/>
  <c r="J385" i="15"/>
  <c r="J384" i="15"/>
  <c r="J383" i="15"/>
  <c r="O359" i="15"/>
  <c r="N359" i="15"/>
  <c r="M359" i="15"/>
  <c r="L359" i="15"/>
  <c r="K359" i="15"/>
  <c r="G359" i="15"/>
  <c r="F359" i="15"/>
  <c r="E359" i="15"/>
  <c r="D359" i="15"/>
  <c r="J355" i="15"/>
  <c r="J357" i="15" s="1"/>
  <c r="O353" i="15"/>
  <c r="N353" i="15"/>
  <c r="M353" i="15"/>
  <c r="L353" i="15"/>
  <c r="K353" i="15"/>
  <c r="G353" i="15"/>
  <c r="F353" i="15"/>
  <c r="E353" i="15"/>
  <c r="D353" i="15"/>
  <c r="J352" i="15"/>
  <c r="J351" i="15"/>
  <c r="J350" i="15"/>
  <c r="J349" i="15"/>
  <c r="J348" i="15"/>
  <c r="O325" i="15"/>
  <c r="N325" i="15"/>
  <c r="M325" i="15"/>
  <c r="L325" i="15"/>
  <c r="K325" i="15"/>
  <c r="G325" i="15"/>
  <c r="F325" i="15"/>
  <c r="E325" i="15"/>
  <c r="D325" i="15"/>
  <c r="J323" i="15"/>
  <c r="J321" i="15"/>
  <c r="J322" i="15" s="1"/>
  <c r="O319" i="15"/>
  <c r="N319" i="15"/>
  <c r="M319" i="15"/>
  <c r="L319" i="15"/>
  <c r="K319" i="15"/>
  <c r="G319" i="15"/>
  <c r="F319" i="15"/>
  <c r="E319" i="15"/>
  <c r="D319" i="15"/>
  <c r="J318" i="15"/>
  <c r="J317" i="15"/>
  <c r="J316" i="15"/>
  <c r="G314" i="15"/>
  <c r="F314" i="15"/>
  <c r="E314" i="15"/>
  <c r="D314" i="15"/>
  <c r="O310" i="15"/>
  <c r="N310" i="15"/>
  <c r="M310" i="15"/>
  <c r="L310" i="15"/>
  <c r="K310" i="15"/>
  <c r="G310" i="15"/>
  <c r="E310" i="15"/>
  <c r="D310" i="15"/>
  <c r="J309" i="15"/>
  <c r="O286" i="15"/>
  <c r="N286" i="15"/>
  <c r="M286" i="15"/>
  <c r="L286" i="15"/>
  <c r="K286" i="15"/>
  <c r="G286" i="15"/>
  <c r="F286" i="15"/>
  <c r="E286" i="15"/>
  <c r="D286" i="15"/>
  <c r="O284" i="15"/>
  <c r="N284" i="15"/>
  <c r="M284" i="15"/>
  <c r="L284" i="15"/>
  <c r="K284" i="15"/>
  <c r="G284" i="15"/>
  <c r="F284" i="15"/>
  <c r="E284" i="15"/>
  <c r="D284" i="15"/>
  <c r="J283" i="15"/>
  <c r="J282" i="15"/>
  <c r="J281" i="15"/>
  <c r="O279" i="15"/>
  <c r="N279" i="15"/>
  <c r="M279" i="15"/>
  <c r="L279" i="15"/>
  <c r="K279" i="15"/>
  <c r="G279" i="15"/>
  <c r="F279" i="15"/>
  <c r="E279" i="15"/>
  <c r="D279" i="15"/>
  <c r="J278" i="15"/>
  <c r="J277" i="15"/>
  <c r="J276" i="15"/>
  <c r="O274" i="15"/>
  <c r="N274" i="15"/>
  <c r="M274" i="15"/>
  <c r="L274" i="15"/>
  <c r="K274" i="15"/>
  <c r="G274" i="15"/>
  <c r="E274" i="15"/>
  <c r="D274" i="15"/>
  <c r="J273" i="15"/>
  <c r="O250" i="15"/>
  <c r="N250" i="15"/>
  <c r="M250" i="15"/>
  <c r="L250" i="15"/>
  <c r="K250" i="15"/>
  <c r="G250" i="15"/>
  <c r="F250" i="15"/>
  <c r="E250" i="15"/>
  <c r="D250" i="15"/>
  <c r="O248" i="15"/>
  <c r="N248" i="15"/>
  <c r="M248" i="15"/>
  <c r="L248" i="15"/>
  <c r="K248" i="15"/>
  <c r="G248" i="15"/>
  <c r="F248" i="15"/>
  <c r="E248" i="15"/>
  <c r="D248" i="15"/>
  <c r="J247" i="15"/>
  <c r="J246" i="15"/>
  <c r="J245" i="15"/>
  <c r="G243" i="15"/>
  <c r="F243" i="15"/>
  <c r="E243" i="15"/>
  <c r="D243" i="15"/>
  <c r="J242" i="15"/>
  <c r="J241" i="15"/>
  <c r="J240" i="15"/>
  <c r="O238" i="15"/>
  <c r="N238" i="15"/>
  <c r="M238" i="15"/>
  <c r="L238" i="15"/>
  <c r="K238" i="15"/>
  <c r="G238" i="15"/>
  <c r="E238" i="15"/>
  <c r="D238" i="15"/>
  <c r="J237" i="15"/>
  <c r="J236" i="15"/>
  <c r="J235" i="15"/>
  <c r="O214" i="15"/>
  <c r="N214" i="15"/>
  <c r="M214" i="15"/>
  <c r="L214" i="15"/>
  <c r="K214" i="15"/>
  <c r="G214" i="15"/>
  <c r="E214" i="15"/>
  <c r="D214" i="15"/>
  <c r="O212" i="15"/>
  <c r="N212" i="15"/>
  <c r="M212" i="15"/>
  <c r="L212" i="15"/>
  <c r="K212" i="15"/>
  <c r="G212" i="15"/>
  <c r="F212" i="15"/>
  <c r="E212" i="15"/>
  <c r="D212" i="15"/>
  <c r="J210" i="15"/>
  <c r="J208" i="15"/>
  <c r="J207" i="15"/>
  <c r="J206" i="15"/>
  <c r="O204" i="15"/>
  <c r="N204" i="15"/>
  <c r="M204" i="15"/>
  <c r="L204" i="15"/>
  <c r="K204" i="15"/>
  <c r="G204" i="15"/>
  <c r="F204" i="15"/>
  <c r="E204" i="15"/>
  <c r="D204" i="15"/>
  <c r="J203" i="15"/>
  <c r="G201" i="15"/>
  <c r="F201" i="15"/>
  <c r="E201" i="15"/>
  <c r="D201" i="15"/>
  <c r="J200" i="15"/>
  <c r="J199" i="15"/>
  <c r="J198" i="15"/>
  <c r="O196" i="15"/>
  <c r="N196" i="15"/>
  <c r="M196" i="15"/>
  <c r="L196" i="15"/>
  <c r="K196" i="15"/>
  <c r="G196" i="15"/>
  <c r="E196" i="15"/>
  <c r="D196" i="15"/>
  <c r="J195" i="15"/>
  <c r="J194" i="15"/>
  <c r="J193" i="15"/>
  <c r="J192" i="15"/>
  <c r="J191" i="15"/>
  <c r="J190" i="15"/>
  <c r="J189" i="15"/>
  <c r="F189" i="15"/>
  <c r="K419" i="18"/>
  <c r="L419" i="18"/>
  <c r="M419" i="18"/>
  <c r="N419" i="18"/>
  <c r="O419" i="18"/>
  <c r="J419" i="18"/>
  <c r="E419" i="18"/>
  <c r="F419" i="18"/>
  <c r="G419" i="18"/>
  <c r="D419" i="18"/>
  <c r="K415" i="18"/>
  <c r="L415" i="18"/>
  <c r="M415" i="18"/>
  <c r="N415" i="18"/>
  <c r="O415" i="18"/>
  <c r="J415" i="18"/>
  <c r="E415" i="18"/>
  <c r="F415" i="18"/>
  <c r="G415" i="18"/>
  <c r="D415" i="18"/>
  <c r="K384" i="18"/>
  <c r="L384" i="18"/>
  <c r="M384" i="18"/>
  <c r="N384" i="18"/>
  <c r="O384" i="18"/>
  <c r="E384" i="18"/>
  <c r="F384" i="18"/>
  <c r="G384" i="18"/>
  <c r="D384" i="18"/>
  <c r="K350" i="18"/>
  <c r="L350" i="18"/>
  <c r="M350" i="18"/>
  <c r="N350" i="18"/>
  <c r="O350" i="18"/>
  <c r="E350" i="18"/>
  <c r="F350" i="18"/>
  <c r="G350" i="18"/>
  <c r="D350" i="18"/>
  <c r="K317" i="18"/>
  <c r="L317" i="18"/>
  <c r="M317" i="18"/>
  <c r="N317" i="18"/>
  <c r="O317" i="18"/>
  <c r="E317" i="18"/>
  <c r="F317" i="18"/>
  <c r="G317" i="18"/>
  <c r="D317" i="18"/>
  <c r="K308" i="18"/>
  <c r="L308" i="18"/>
  <c r="M308" i="18"/>
  <c r="N308" i="18"/>
  <c r="O308" i="18"/>
  <c r="J308" i="18"/>
  <c r="K274" i="18"/>
  <c r="L274" i="18"/>
  <c r="M274" i="18"/>
  <c r="N274" i="18"/>
  <c r="O274" i="18"/>
  <c r="K240" i="18"/>
  <c r="L240" i="18"/>
  <c r="M240" i="18"/>
  <c r="N240" i="18"/>
  <c r="O240" i="18"/>
  <c r="K210" i="18"/>
  <c r="L210" i="18"/>
  <c r="M210" i="18"/>
  <c r="N210" i="18"/>
  <c r="O210" i="18"/>
  <c r="E210" i="18"/>
  <c r="F210" i="18"/>
  <c r="G210" i="18"/>
  <c r="D210" i="18"/>
  <c r="K204" i="18"/>
  <c r="L204" i="18"/>
  <c r="M204" i="18"/>
  <c r="N204" i="18"/>
  <c r="O204" i="18"/>
  <c r="J430" i="15" l="1"/>
  <c r="J393" i="15"/>
  <c r="J243" i="15"/>
  <c r="J201" i="15"/>
  <c r="J250" i="15"/>
  <c r="J319" i="15"/>
  <c r="F238" i="15"/>
  <c r="J204" i="15"/>
  <c r="F310" i="15"/>
  <c r="J353" i="15"/>
  <c r="J212" i="15"/>
  <c r="J248" i="15"/>
  <c r="J214" i="15"/>
  <c r="J279" i="15"/>
  <c r="J325" i="15"/>
  <c r="J395" i="15"/>
  <c r="J422" i="15" s="1"/>
  <c r="P422" i="15" s="1"/>
  <c r="J286" i="15"/>
  <c r="F274" i="15"/>
  <c r="J284" i="15"/>
  <c r="J388" i="15"/>
  <c r="J359" i="15"/>
  <c r="J310" i="15"/>
  <c r="J274" i="15"/>
  <c r="J238" i="15"/>
  <c r="F214" i="15"/>
  <c r="J196" i="15"/>
  <c r="F196" i="15"/>
  <c r="O422" i="18"/>
  <c r="N422" i="18"/>
  <c r="M422" i="18"/>
  <c r="L422" i="18"/>
  <c r="K422" i="18"/>
  <c r="G422" i="18"/>
  <c r="F422" i="18"/>
  <c r="E422" i="18"/>
  <c r="D422" i="18"/>
  <c r="J420" i="18"/>
  <c r="J418" i="18"/>
  <c r="J417" i="18"/>
  <c r="J413" i="18"/>
  <c r="O411" i="18"/>
  <c r="N411" i="18"/>
  <c r="M411" i="18"/>
  <c r="L411" i="18"/>
  <c r="K411" i="18"/>
  <c r="G411" i="18"/>
  <c r="F411" i="18"/>
  <c r="E411" i="18"/>
  <c r="D411" i="18"/>
  <c r="J409" i="18"/>
  <c r="J408" i="18"/>
  <c r="O386" i="18"/>
  <c r="N386" i="18"/>
  <c r="M386" i="18"/>
  <c r="L386" i="18"/>
  <c r="K386" i="18"/>
  <c r="G386" i="18"/>
  <c r="F386" i="18"/>
  <c r="E386" i="18"/>
  <c r="D386" i="18"/>
  <c r="J383" i="18"/>
  <c r="J382" i="18"/>
  <c r="J381" i="18"/>
  <c r="O379" i="18"/>
  <c r="N379" i="18"/>
  <c r="M379" i="18"/>
  <c r="L379" i="18"/>
  <c r="K379" i="18"/>
  <c r="G379" i="18"/>
  <c r="F379" i="18"/>
  <c r="E379" i="18"/>
  <c r="D379" i="18"/>
  <c r="J377" i="18"/>
  <c r="J376" i="18"/>
  <c r="J375" i="18"/>
  <c r="J374" i="18"/>
  <c r="O352" i="18"/>
  <c r="N352" i="18"/>
  <c r="M352" i="18"/>
  <c r="L352" i="18"/>
  <c r="K352" i="18"/>
  <c r="G352" i="18"/>
  <c r="F352" i="18"/>
  <c r="E352" i="18"/>
  <c r="D352" i="18"/>
  <c r="J349" i="18"/>
  <c r="J350" i="18" s="1"/>
  <c r="O347" i="18"/>
  <c r="N347" i="18"/>
  <c r="M347" i="18"/>
  <c r="L347" i="18"/>
  <c r="K347" i="18"/>
  <c r="G347" i="18"/>
  <c r="F347" i="18"/>
  <c r="E347" i="18"/>
  <c r="D347" i="18"/>
  <c r="J346" i="18"/>
  <c r="J345" i="18"/>
  <c r="J344" i="18"/>
  <c r="J343" i="18"/>
  <c r="J342" i="18"/>
  <c r="O320" i="18"/>
  <c r="N320" i="18"/>
  <c r="M320" i="18"/>
  <c r="L320" i="18"/>
  <c r="K320" i="18"/>
  <c r="G320" i="18"/>
  <c r="F320" i="18"/>
  <c r="E320" i="18"/>
  <c r="D320" i="18"/>
  <c r="J318" i="18"/>
  <c r="J315" i="18"/>
  <c r="J317" i="18" s="1"/>
  <c r="O313" i="18"/>
  <c r="N313" i="18"/>
  <c r="M313" i="18"/>
  <c r="L313" i="18"/>
  <c r="K313" i="18"/>
  <c r="G313" i="18"/>
  <c r="F313" i="18"/>
  <c r="E313" i="18"/>
  <c r="D313" i="18"/>
  <c r="J312" i="18"/>
  <c r="J311" i="18"/>
  <c r="J310" i="18"/>
  <c r="G308" i="18"/>
  <c r="F308" i="18"/>
  <c r="E308" i="18"/>
  <c r="D308" i="18"/>
  <c r="O304" i="18"/>
  <c r="N304" i="18"/>
  <c r="M304" i="18"/>
  <c r="L304" i="18"/>
  <c r="K304" i="18"/>
  <c r="G304" i="18"/>
  <c r="E304" i="18"/>
  <c r="D304" i="18"/>
  <c r="J303" i="18"/>
  <c r="O281" i="18"/>
  <c r="N281" i="18"/>
  <c r="M281" i="18"/>
  <c r="L281" i="18"/>
  <c r="K281" i="18"/>
  <c r="G281" i="18"/>
  <c r="F281" i="18"/>
  <c r="E281" i="18"/>
  <c r="D281" i="18"/>
  <c r="O279" i="18"/>
  <c r="N279" i="18"/>
  <c r="M279" i="18"/>
  <c r="L279" i="18"/>
  <c r="K279" i="18"/>
  <c r="G279" i="18"/>
  <c r="F279" i="18"/>
  <c r="E279" i="18"/>
  <c r="D279" i="18"/>
  <c r="J278" i="18"/>
  <c r="J277" i="18"/>
  <c r="J276" i="18"/>
  <c r="G274" i="18"/>
  <c r="F274" i="18"/>
  <c r="E274" i="18"/>
  <c r="D274" i="18"/>
  <c r="J273" i="18"/>
  <c r="J272" i="18"/>
  <c r="J271" i="18"/>
  <c r="O269" i="18"/>
  <c r="N269" i="18"/>
  <c r="M269" i="18"/>
  <c r="L269" i="18"/>
  <c r="K269" i="18"/>
  <c r="G269" i="18"/>
  <c r="E269" i="18"/>
  <c r="D269" i="18"/>
  <c r="J268" i="18"/>
  <c r="O247" i="18"/>
  <c r="N247" i="18"/>
  <c r="M247" i="18"/>
  <c r="L247" i="18"/>
  <c r="K247" i="18"/>
  <c r="G247" i="18"/>
  <c r="F247" i="18"/>
  <c r="E247" i="18"/>
  <c r="D247" i="18"/>
  <c r="O245" i="18"/>
  <c r="N245" i="18"/>
  <c r="M245" i="18"/>
  <c r="L245" i="18"/>
  <c r="K245" i="18"/>
  <c r="G245" i="18"/>
  <c r="F245" i="18"/>
  <c r="E245" i="18"/>
  <c r="D245" i="18"/>
  <c r="J244" i="18"/>
  <c r="J243" i="18"/>
  <c r="J242" i="18"/>
  <c r="G240" i="18"/>
  <c r="F240" i="18"/>
  <c r="E240" i="18"/>
  <c r="D240" i="18"/>
  <c r="J239" i="18"/>
  <c r="J238" i="18"/>
  <c r="J237" i="18"/>
  <c r="O235" i="18"/>
  <c r="N235" i="18"/>
  <c r="M235" i="18"/>
  <c r="L235" i="18"/>
  <c r="K235" i="18"/>
  <c r="G235" i="18"/>
  <c r="E235" i="18"/>
  <c r="D235" i="18"/>
  <c r="J234" i="18"/>
  <c r="J233" i="18"/>
  <c r="J232" i="18"/>
  <c r="F235" i="18"/>
  <c r="O212" i="18"/>
  <c r="N212" i="18"/>
  <c r="M212" i="18"/>
  <c r="L212" i="18"/>
  <c r="K212" i="18"/>
  <c r="G212" i="18"/>
  <c r="E212" i="18"/>
  <c r="D212" i="18"/>
  <c r="J209" i="18"/>
  <c r="J210" i="18" s="1"/>
  <c r="O207" i="18"/>
  <c r="N207" i="18"/>
  <c r="M207" i="18"/>
  <c r="L207" i="18"/>
  <c r="K207" i="18"/>
  <c r="G207" i="18"/>
  <c r="F207" i="18"/>
  <c r="E207" i="18"/>
  <c r="D207" i="18"/>
  <c r="J206" i="18"/>
  <c r="G204" i="18"/>
  <c r="F204" i="18"/>
  <c r="E204" i="18"/>
  <c r="D204" i="18"/>
  <c r="J203" i="18"/>
  <c r="J202" i="18"/>
  <c r="J201" i="18"/>
  <c r="O199" i="18"/>
  <c r="N199" i="18"/>
  <c r="M199" i="18"/>
  <c r="L199" i="18"/>
  <c r="K199" i="18"/>
  <c r="G199" i="18"/>
  <c r="E199" i="18"/>
  <c r="D199" i="18"/>
  <c r="J198" i="18"/>
  <c r="J197" i="18"/>
  <c r="J196" i="18"/>
  <c r="J195" i="18"/>
  <c r="J194" i="18"/>
  <c r="J193" i="18"/>
  <c r="J192" i="18"/>
  <c r="F192" i="18"/>
  <c r="F212" i="18" s="1"/>
  <c r="J384" i="18" l="1"/>
  <c r="J274" i="18"/>
  <c r="J240" i="18"/>
  <c r="J204" i="18"/>
  <c r="J245" i="18"/>
  <c r="F199" i="18"/>
  <c r="J281" i="18"/>
  <c r="F269" i="18"/>
  <c r="J411" i="18"/>
  <c r="F304" i="18"/>
  <c r="J313" i="18"/>
  <c r="J347" i="18"/>
  <c r="J379" i="18"/>
  <c r="J386" i="18"/>
  <c r="J247" i="18"/>
  <c r="J207" i="18"/>
  <c r="J279" i="18"/>
  <c r="J320" i="18"/>
  <c r="J352" i="18"/>
  <c r="J422" i="18"/>
  <c r="J304" i="18"/>
  <c r="J269" i="18"/>
  <c r="J235" i="18"/>
  <c r="J212" i="18"/>
  <c r="J199" i="18"/>
  <c r="G48" i="18"/>
  <c r="J98" i="18" l="1"/>
  <c r="J97" i="18"/>
  <c r="P97" i="18" s="1"/>
  <c r="J93" i="15"/>
  <c r="P93" i="15" s="1"/>
  <c r="J92" i="15"/>
  <c r="P92" i="15" s="1"/>
  <c r="J91" i="15"/>
  <c r="P91" i="15" s="1"/>
  <c r="J90" i="15"/>
  <c r="J89" i="15"/>
  <c r="P89" i="15" s="1"/>
  <c r="J73" i="15"/>
  <c r="J72" i="15"/>
  <c r="P72" i="15" s="1"/>
  <c r="J70" i="15"/>
  <c r="P70" i="15" s="1"/>
  <c r="J69" i="15"/>
  <c r="P69" i="15" s="1"/>
  <c r="J68" i="15"/>
  <c r="P68" i="15" s="1"/>
  <c r="J67" i="15"/>
  <c r="P67" i="15" s="1"/>
  <c r="J66" i="15"/>
  <c r="P66" i="15" s="1"/>
  <c r="J65" i="15"/>
  <c r="P65" i="15" s="1"/>
  <c r="J64" i="15"/>
  <c r="P64" i="15" s="1"/>
  <c r="J63" i="15"/>
  <c r="P63" i="15" s="1"/>
  <c r="J62" i="15"/>
  <c r="J61" i="15"/>
  <c r="P61" i="15" s="1"/>
  <c r="J60" i="15"/>
  <c r="P60" i="15" s="1"/>
  <c r="J59" i="15"/>
  <c r="P59" i="15" s="1"/>
  <c r="J58" i="15"/>
  <c r="P58" i="15" s="1"/>
  <c r="J57" i="15"/>
  <c r="P57" i="15" s="1"/>
  <c r="J56" i="15"/>
  <c r="P56" i="15" s="1"/>
  <c r="J55" i="15"/>
  <c r="P55" i="15" s="1"/>
  <c r="J54" i="15"/>
  <c r="P54" i="15" s="1"/>
  <c r="J53" i="15"/>
  <c r="P53" i="15" s="1"/>
  <c r="J52" i="15"/>
  <c r="P52" i="15" s="1"/>
  <c r="J45" i="15"/>
  <c r="P45" i="15" s="1"/>
  <c r="J44" i="15"/>
  <c r="J43" i="15"/>
  <c r="P43" i="15" s="1"/>
  <c r="J42" i="15"/>
  <c r="P42" i="15" s="1"/>
  <c r="J41" i="15"/>
  <c r="P41" i="15" s="1"/>
  <c r="J40" i="15"/>
  <c r="P40" i="15" s="1"/>
  <c r="J39" i="15"/>
  <c r="P39" i="15" s="1"/>
  <c r="J38" i="15"/>
  <c r="J37" i="15"/>
  <c r="P37" i="15" s="1"/>
  <c r="J32" i="15"/>
  <c r="P32" i="15" s="1"/>
  <c r="J31" i="15"/>
  <c r="P31" i="15" s="1"/>
  <c r="J30" i="15"/>
  <c r="P30" i="15" s="1"/>
  <c r="J29" i="15"/>
  <c r="P29" i="15" s="1"/>
  <c r="J28" i="15"/>
  <c r="P28" i="15" s="1"/>
  <c r="J27" i="15"/>
  <c r="P27" i="15" s="1"/>
  <c r="J26" i="15"/>
  <c r="P26" i="15" s="1"/>
  <c r="J25" i="15"/>
  <c r="P25" i="15" s="1"/>
  <c r="J24" i="15"/>
  <c r="J23" i="15"/>
  <c r="P23" i="15" s="1"/>
  <c r="J22" i="15"/>
  <c r="J21" i="15"/>
  <c r="P21" i="15" s="1"/>
  <c r="F21" i="15"/>
  <c r="F33" i="15" s="1"/>
  <c r="F130" i="15" s="1"/>
  <c r="F166" i="15"/>
  <c r="D166" i="15"/>
  <c r="O150" i="15"/>
  <c r="N150" i="15"/>
  <c r="M150" i="15"/>
  <c r="L150" i="15"/>
  <c r="K150" i="15"/>
  <c r="G150" i="15"/>
  <c r="F150" i="15"/>
  <c r="E150" i="15"/>
  <c r="D150" i="15"/>
  <c r="O149" i="15"/>
  <c r="N149" i="15"/>
  <c r="M149" i="15"/>
  <c r="L149" i="15"/>
  <c r="K149" i="15"/>
  <c r="G149" i="15"/>
  <c r="F149" i="15"/>
  <c r="E149" i="15"/>
  <c r="D149" i="15"/>
  <c r="D165" i="15" s="1"/>
  <c r="H146" i="15"/>
  <c r="I111" i="15"/>
  <c r="O106" i="15"/>
  <c r="O111" i="15" s="1"/>
  <c r="N106" i="15"/>
  <c r="N111" i="15" s="1"/>
  <c r="M106" i="15"/>
  <c r="M111" i="15" s="1"/>
  <c r="L106" i="15"/>
  <c r="L111" i="15" s="1"/>
  <c r="K106" i="15"/>
  <c r="K111" i="15" s="1"/>
  <c r="G106" i="15"/>
  <c r="G111" i="15" s="1"/>
  <c r="F106" i="15"/>
  <c r="F111" i="15" s="1"/>
  <c r="E106" i="15"/>
  <c r="E111" i="15" s="1"/>
  <c r="D106" i="15"/>
  <c r="D111" i="15" s="1"/>
  <c r="O105" i="15"/>
  <c r="N105" i="15"/>
  <c r="M105" i="15"/>
  <c r="L105" i="15"/>
  <c r="K105" i="15"/>
  <c r="G105" i="15"/>
  <c r="F105" i="15"/>
  <c r="E105" i="15"/>
  <c r="D105" i="15"/>
  <c r="O104" i="15"/>
  <c r="N104" i="15"/>
  <c r="M104" i="15"/>
  <c r="L104" i="15"/>
  <c r="K104" i="15"/>
  <c r="G104" i="15"/>
  <c r="F104" i="15"/>
  <c r="E104" i="15"/>
  <c r="D104" i="15"/>
  <c r="O103" i="15"/>
  <c r="N103" i="15"/>
  <c r="M103" i="15"/>
  <c r="L103" i="15"/>
  <c r="K103" i="15"/>
  <c r="G103" i="15"/>
  <c r="F103" i="15"/>
  <c r="E103" i="15"/>
  <c r="D103" i="15"/>
  <c r="O102" i="15"/>
  <c r="N102" i="15"/>
  <c r="M102" i="15"/>
  <c r="L102" i="15"/>
  <c r="K102" i="15"/>
  <c r="G102" i="15"/>
  <c r="F102" i="15"/>
  <c r="E102" i="15"/>
  <c r="D102" i="15"/>
  <c r="O101" i="15"/>
  <c r="N101" i="15"/>
  <c r="M101" i="15"/>
  <c r="L101" i="15"/>
  <c r="K101" i="15"/>
  <c r="G101" i="15"/>
  <c r="F101" i="15"/>
  <c r="E101" i="15"/>
  <c r="D101" i="15"/>
  <c r="O100" i="15"/>
  <c r="N100" i="15"/>
  <c r="M100" i="15"/>
  <c r="L100" i="15"/>
  <c r="K100" i="15"/>
  <c r="G100" i="15"/>
  <c r="E100" i="15"/>
  <c r="E108" i="15" s="1"/>
  <c r="D100" i="15"/>
  <c r="D108" i="15" s="1"/>
  <c r="J98" i="15"/>
  <c r="J150" i="15" s="1"/>
  <c r="J97" i="15"/>
  <c r="J149" i="15" s="1"/>
  <c r="F165" i="15" s="1"/>
  <c r="O94" i="15"/>
  <c r="O146" i="15" s="1"/>
  <c r="N94" i="15"/>
  <c r="N96" i="15" s="1"/>
  <c r="N148" i="15" s="1"/>
  <c r="M94" i="15"/>
  <c r="M146" i="15" s="1"/>
  <c r="L94" i="15"/>
  <c r="L146" i="15" s="1"/>
  <c r="K94" i="15"/>
  <c r="K146" i="15" s="1"/>
  <c r="G94" i="15"/>
  <c r="G146" i="15" s="1"/>
  <c r="F94" i="15"/>
  <c r="F146" i="15" s="1"/>
  <c r="E94" i="15"/>
  <c r="E96" i="15" s="1"/>
  <c r="E148" i="15" s="1"/>
  <c r="D94" i="15"/>
  <c r="P90" i="15"/>
  <c r="O87" i="15"/>
  <c r="O144" i="15" s="1"/>
  <c r="N87" i="15"/>
  <c r="N144" i="15" s="1"/>
  <c r="M87" i="15"/>
  <c r="M144" i="15" s="1"/>
  <c r="L87" i="15"/>
  <c r="L144" i="15" s="1"/>
  <c r="K87" i="15"/>
  <c r="K144" i="15" s="1"/>
  <c r="G87" i="15"/>
  <c r="G144" i="15" s="1"/>
  <c r="F87" i="15"/>
  <c r="F144" i="15" s="1"/>
  <c r="E87" i="15"/>
  <c r="E144" i="15" s="1"/>
  <c r="D87" i="15"/>
  <c r="D144" i="15" s="1"/>
  <c r="O85" i="15"/>
  <c r="O142" i="15" s="1"/>
  <c r="N85" i="15"/>
  <c r="N142" i="15" s="1"/>
  <c r="M85" i="15"/>
  <c r="M142" i="15" s="1"/>
  <c r="L85" i="15"/>
  <c r="L142" i="15" s="1"/>
  <c r="K85" i="15"/>
  <c r="K142" i="15" s="1"/>
  <c r="G85" i="15"/>
  <c r="D86" i="15" s="1"/>
  <c r="D143" i="15" s="1"/>
  <c r="F85" i="15"/>
  <c r="F142" i="15" s="1"/>
  <c r="E85" i="15"/>
  <c r="E142" i="15" s="1"/>
  <c r="D85" i="15"/>
  <c r="D142" i="15" s="1"/>
  <c r="J83" i="15"/>
  <c r="P83" i="15" s="1"/>
  <c r="J81" i="15"/>
  <c r="P81" i="15" s="1"/>
  <c r="J80" i="15"/>
  <c r="P80" i="15" s="1"/>
  <c r="J79" i="15"/>
  <c r="O77" i="15"/>
  <c r="O140" i="15" s="1"/>
  <c r="N77" i="15"/>
  <c r="N140" i="15" s="1"/>
  <c r="M77" i="15"/>
  <c r="M140" i="15" s="1"/>
  <c r="L77" i="15"/>
  <c r="L140" i="15" s="1"/>
  <c r="K77" i="15"/>
  <c r="K140" i="15" s="1"/>
  <c r="G77" i="15"/>
  <c r="G140" i="15" s="1"/>
  <c r="F77" i="15"/>
  <c r="F140" i="15" s="1"/>
  <c r="E77" i="15"/>
  <c r="E140" i="15" s="1"/>
  <c r="D77" i="15"/>
  <c r="D140" i="15" s="1"/>
  <c r="O75" i="15"/>
  <c r="O138" i="15" s="1"/>
  <c r="N75" i="15"/>
  <c r="N138" i="15" s="1"/>
  <c r="M75" i="15"/>
  <c r="M138" i="15" s="1"/>
  <c r="L75" i="15"/>
  <c r="L138" i="15" s="1"/>
  <c r="K75" i="15"/>
  <c r="K138" i="15" s="1"/>
  <c r="G75" i="15"/>
  <c r="G138" i="15" s="1"/>
  <c r="F75" i="15"/>
  <c r="F138" i="15" s="1"/>
  <c r="E75" i="15"/>
  <c r="E138" i="15" s="1"/>
  <c r="D75" i="15"/>
  <c r="D138" i="15" s="1"/>
  <c r="O50" i="15"/>
  <c r="O136" i="15" s="1"/>
  <c r="N50" i="15"/>
  <c r="N136" i="15" s="1"/>
  <c r="M50" i="15"/>
  <c r="M136" i="15" s="1"/>
  <c r="L50" i="15"/>
  <c r="L136" i="15" s="1"/>
  <c r="K50" i="15"/>
  <c r="K136" i="15" s="1"/>
  <c r="J50" i="15"/>
  <c r="J136" i="15" s="1"/>
  <c r="G50" i="15"/>
  <c r="G136" i="15" s="1"/>
  <c r="F50" i="15"/>
  <c r="F136" i="15" s="1"/>
  <c r="E50" i="15"/>
  <c r="E136" i="15" s="1"/>
  <c r="D50" i="15"/>
  <c r="D136" i="15" s="1"/>
  <c r="O48" i="15"/>
  <c r="O134" i="15" s="1"/>
  <c r="N48" i="15"/>
  <c r="N134" i="15" s="1"/>
  <c r="M48" i="15"/>
  <c r="M134" i="15" s="1"/>
  <c r="L48" i="15"/>
  <c r="L134" i="15" s="1"/>
  <c r="K48" i="15"/>
  <c r="K134" i="15" s="1"/>
  <c r="G48" i="15"/>
  <c r="G134" i="15" s="1"/>
  <c r="F48" i="15"/>
  <c r="F134" i="15" s="1"/>
  <c r="E48" i="15"/>
  <c r="E134" i="15" s="1"/>
  <c r="D48" i="15"/>
  <c r="D134" i="15" s="1"/>
  <c r="D159" i="15" s="1"/>
  <c r="P46" i="15"/>
  <c r="O35" i="15"/>
  <c r="O132" i="15" s="1"/>
  <c r="N35" i="15"/>
  <c r="N132" i="15" s="1"/>
  <c r="M35" i="15"/>
  <c r="M132" i="15" s="1"/>
  <c r="L35" i="15"/>
  <c r="L132" i="15" s="1"/>
  <c r="K35" i="15"/>
  <c r="K132" i="15" s="1"/>
  <c r="G35" i="15"/>
  <c r="G132" i="15" s="1"/>
  <c r="E35" i="15"/>
  <c r="E132" i="15" s="1"/>
  <c r="D35" i="15"/>
  <c r="D132" i="15" s="1"/>
  <c r="O33" i="15"/>
  <c r="J34" i="15" s="1"/>
  <c r="J131" i="15" s="1"/>
  <c r="N33" i="15"/>
  <c r="N130" i="15" s="1"/>
  <c r="M33" i="15"/>
  <c r="M130" i="15" s="1"/>
  <c r="L33" i="15"/>
  <c r="L130" i="15" s="1"/>
  <c r="K33" i="15"/>
  <c r="K130" i="15" s="1"/>
  <c r="G33" i="15"/>
  <c r="G130" i="15" s="1"/>
  <c r="E33" i="15"/>
  <c r="E130" i="15" s="1"/>
  <c r="D33" i="15"/>
  <c r="D130" i="15" s="1"/>
  <c r="J70" i="18"/>
  <c r="P70" i="18" s="1"/>
  <c r="F166" i="18"/>
  <c r="D166" i="18"/>
  <c r="O150" i="18"/>
  <c r="N150" i="18"/>
  <c r="M150" i="18"/>
  <c r="L150" i="18"/>
  <c r="K150" i="18"/>
  <c r="G150" i="18"/>
  <c r="F150" i="18"/>
  <c r="E150" i="18"/>
  <c r="D150" i="18"/>
  <c r="O149" i="18"/>
  <c r="N149" i="18"/>
  <c r="M149" i="18"/>
  <c r="L149" i="18"/>
  <c r="K149" i="18"/>
  <c r="G149" i="18"/>
  <c r="F149" i="18"/>
  <c r="E149" i="18"/>
  <c r="D149" i="18"/>
  <c r="D165" i="18" s="1"/>
  <c r="H146" i="18"/>
  <c r="I111" i="18"/>
  <c r="O106" i="18"/>
  <c r="O111" i="18" s="1"/>
  <c r="N106" i="18"/>
  <c r="N111" i="18" s="1"/>
  <c r="M106" i="18"/>
  <c r="M111" i="18" s="1"/>
  <c r="L106" i="18"/>
  <c r="L111" i="18" s="1"/>
  <c r="K106" i="18"/>
  <c r="K111" i="18" s="1"/>
  <c r="G106" i="18"/>
  <c r="G111" i="18" s="1"/>
  <c r="F106" i="18"/>
  <c r="F111" i="18" s="1"/>
  <c r="E106" i="18"/>
  <c r="E111" i="18" s="1"/>
  <c r="D106" i="18"/>
  <c r="D111" i="18" s="1"/>
  <c r="O105" i="18"/>
  <c r="N105" i="18"/>
  <c r="M105" i="18"/>
  <c r="L105" i="18"/>
  <c r="K105" i="18"/>
  <c r="G105" i="18"/>
  <c r="F105" i="18"/>
  <c r="E105" i="18"/>
  <c r="D105" i="18"/>
  <c r="O104" i="18"/>
  <c r="N104" i="18"/>
  <c r="M104" i="18"/>
  <c r="L104" i="18"/>
  <c r="K104" i="18"/>
  <c r="G104" i="18"/>
  <c r="F104" i="18"/>
  <c r="E104" i="18"/>
  <c r="D104" i="18"/>
  <c r="O103" i="18"/>
  <c r="N103" i="18"/>
  <c r="M103" i="18"/>
  <c r="L103" i="18"/>
  <c r="K103" i="18"/>
  <c r="G103" i="18"/>
  <c r="F103" i="18"/>
  <c r="E103" i="18"/>
  <c r="D103" i="18"/>
  <c r="O102" i="18"/>
  <c r="N102" i="18"/>
  <c r="M102" i="18"/>
  <c r="L102" i="18"/>
  <c r="K102" i="18"/>
  <c r="G102" i="18"/>
  <c r="F102" i="18"/>
  <c r="E102" i="18"/>
  <c r="D102" i="18"/>
  <c r="O101" i="18"/>
  <c r="N101" i="18"/>
  <c r="M101" i="18"/>
  <c r="L101" i="18"/>
  <c r="K101" i="18"/>
  <c r="G101" i="18"/>
  <c r="F101" i="18"/>
  <c r="E101" i="18"/>
  <c r="D101" i="18"/>
  <c r="O100" i="18"/>
  <c r="N100" i="18"/>
  <c r="M100" i="18"/>
  <c r="L100" i="18"/>
  <c r="K100" i="18"/>
  <c r="G100" i="18"/>
  <c r="E100" i="18"/>
  <c r="D100" i="18"/>
  <c r="D108" i="18" s="1"/>
  <c r="J150" i="18"/>
  <c r="O94" i="18"/>
  <c r="N94" i="18"/>
  <c r="N146" i="18" s="1"/>
  <c r="M94" i="18"/>
  <c r="L94" i="18"/>
  <c r="L146" i="18" s="1"/>
  <c r="K94" i="18"/>
  <c r="K146" i="18" s="1"/>
  <c r="G94" i="18"/>
  <c r="G96" i="18" s="1"/>
  <c r="G148" i="18" s="1"/>
  <c r="F94" i="18"/>
  <c r="F146" i="18" s="1"/>
  <c r="E94" i="18"/>
  <c r="E146" i="18" s="1"/>
  <c r="D94" i="18"/>
  <c r="D146" i="18" s="1"/>
  <c r="J93" i="18"/>
  <c r="P93" i="18" s="1"/>
  <c r="J92" i="18"/>
  <c r="P92" i="18" s="1"/>
  <c r="J91" i="18"/>
  <c r="P91" i="18" s="1"/>
  <c r="J90" i="18"/>
  <c r="P90" i="18" s="1"/>
  <c r="J89" i="18"/>
  <c r="O87" i="18"/>
  <c r="O144" i="18" s="1"/>
  <c r="N87" i="18"/>
  <c r="N144" i="18" s="1"/>
  <c r="M87" i="18"/>
  <c r="M144" i="18" s="1"/>
  <c r="L87" i="18"/>
  <c r="L144" i="18" s="1"/>
  <c r="K87" i="18"/>
  <c r="K144" i="18" s="1"/>
  <c r="G87" i="18"/>
  <c r="G144" i="18" s="1"/>
  <c r="F87" i="18"/>
  <c r="F144" i="18" s="1"/>
  <c r="E87" i="18"/>
  <c r="E144" i="18" s="1"/>
  <c r="D87" i="18"/>
  <c r="D144" i="18" s="1"/>
  <c r="O85" i="18"/>
  <c r="O142" i="18" s="1"/>
  <c r="N85" i="18"/>
  <c r="N142" i="18" s="1"/>
  <c r="M85" i="18"/>
  <c r="M142" i="18" s="1"/>
  <c r="L85" i="18"/>
  <c r="L142" i="18" s="1"/>
  <c r="K85" i="18"/>
  <c r="K142" i="18" s="1"/>
  <c r="G85" i="18"/>
  <c r="G142" i="18" s="1"/>
  <c r="F85" i="18"/>
  <c r="F142" i="18" s="1"/>
  <c r="E85" i="18"/>
  <c r="E142" i="18" s="1"/>
  <c r="D85" i="18"/>
  <c r="D142" i="18" s="1"/>
  <c r="J83" i="18"/>
  <c r="P83" i="18" s="1"/>
  <c r="J82" i="18"/>
  <c r="P82" i="18" s="1"/>
  <c r="J80" i="18"/>
  <c r="P80" i="18" s="1"/>
  <c r="J79" i="18"/>
  <c r="P79" i="18" s="1"/>
  <c r="O77" i="18"/>
  <c r="O140" i="18" s="1"/>
  <c r="N77" i="18"/>
  <c r="N140" i="18" s="1"/>
  <c r="M77" i="18"/>
  <c r="M140" i="18" s="1"/>
  <c r="L77" i="18"/>
  <c r="L140" i="18" s="1"/>
  <c r="K77" i="18"/>
  <c r="K140" i="18" s="1"/>
  <c r="G77" i="18"/>
  <c r="G140" i="18" s="1"/>
  <c r="F77" i="18"/>
  <c r="F140" i="18" s="1"/>
  <c r="E77" i="18"/>
  <c r="E140" i="18" s="1"/>
  <c r="D77" i="18"/>
  <c r="D140" i="18" s="1"/>
  <c r="O75" i="18"/>
  <c r="N75" i="18"/>
  <c r="N138" i="18" s="1"/>
  <c r="M75" i="18"/>
  <c r="M138" i="18" s="1"/>
  <c r="L75" i="18"/>
  <c r="L138" i="18" s="1"/>
  <c r="K75" i="18"/>
  <c r="K138" i="18" s="1"/>
  <c r="G75" i="18"/>
  <c r="D76" i="18" s="1"/>
  <c r="D139" i="18" s="1"/>
  <c r="F75" i="18"/>
  <c r="F138" i="18" s="1"/>
  <c r="E75" i="18"/>
  <c r="E138" i="18" s="1"/>
  <c r="D75" i="18"/>
  <c r="D138" i="18" s="1"/>
  <c r="J73" i="18"/>
  <c r="P73" i="18" s="1"/>
  <c r="J72" i="18"/>
  <c r="P72" i="18" s="1"/>
  <c r="J69" i="18"/>
  <c r="P69" i="18" s="1"/>
  <c r="J68" i="18"/>
  <c r="P68" i="18" s="1"/>
  <c r="J67" i="18"/>
  <c r="P67" i="18" s="1"/>
  <c r="J66" i="18"/>
  <c r="P66" i="18" s="1"/>
  <c r="J65" i="18"/>
  <c r="P65" i="18" s="1"/>
  <c r="J64" i="18"/>
  <c r="P64" i="18" s="1"/>
  <c r="J63" i="18"/>
  <c r="P63" i="18" s="1"/>
  <c r="J62" i="18"/>
  <c r="P62" i="18" s="1"/>
  <c r="J61" i="18"/>
  <c r="P61" i="18" s="1"/>
  <c r="J60" i="18"/>
  <c r="P60" i="18" s="1"/>
  <c r="J59" i="18"/>
  <c r="P59" i="18" s="1"/>
  <c r="J58" i="18"/>
  <c r="P58" i="18" s="1"/>
  <c r="J57" i="18"/>
  <c r="P57" i="18" s="1"/>
  <c r="J56" i="18"/>
  <c r="P56" i="18" s="1"/>
  <c r="J55" i="18"/>
  <c r="P55" i="18" s="1"/>
  <c r="J54" i="18"/>
  <c r="P54" i="18" s="1"/>
  <c r="J53" i="18"/>
  <c r="P53" i="18" s="1"/>
  <c r="J52" i="18"/>
  <c r="O50" i="18"/>
  <c r="O136" i="18" s="1"/>
  <c r="N50" i="18"/>
  <c r="N136" i="18" s="1"/>
  <c r="M50" i="18"/>
  <c r="M136" i="18" s="1"/>
  <c r="L50" i="18"/>
  <c r="L136" i="18" s="1"/>
  <c r="K50" i="18"/>
  <c r="K136" i="18" s="1"/>
  <c r="J50" i="18"/>
  <c r="J136" i="18" s="1"/>
  <c r="G50" i="18"/>
  <c r="G136" i="18" s="1"/>
  <c r="F50" i="18"/>
  <c r="F136" i="18" s="1"/>
  <c r="E50" i="18"/>
  <c r="E136" i="18" s="1"/>
  <c r="D50" i="18"/>
  <c r="D136" i="18" s="1"/>
  <c r="O48" i="18"/>
  <c r="J49" i="18" s="1"/>
  <c r="J135" i="18" s="1"/>
  <c r="N48" i="18"/>
  <c r="N134" i="18" s="1"/>
  <c r="M48" i="18"/>
  <c r="M134" i="18" s="1"/>
  <c r="L48" i="18"/>
  <c r="L134" i="18" s="1"/>
  <c r="K48" i="18"/>
  <c r="K134" i="18" s="1"/>
  <c r="G134" i="18"/>
  <c r="F48" i="18"/>
  <c r="F134" i="18" s="1"/>
  <c r="E48" i="18"/>
  <c r="E134" i="18" s="1"/>
  <c r="D48" i="18"/>
  <c r="D134" i="18" s="1"/>
  <c r="D159" i="18" s="1"/>
  <c r="P46" i="18"/>
  <c r="J45" i="18"/>
  <c r="P45" i="18" s="1"/>
  <c r="J44" i="18"/>
  <c r="P44" i="18" s="1"/>
  <c r="J43" i="18"/>
  <c r="P43" i="18" s="1"/>
  <c r="J42" i="18"/>
  <c r="P42" i="18" s="1"/>
  <c r="J41" i="18"/>
  <c r="P41" i="18" s="1"/>
  <c r="J40" i="18"/>
  <c r="P40" i="18" s="1"/>
  <c r="J39" i="18"/>
  <c r="P39" i="18" s="1"/>
  <c r="J38" i="18"/>
  <c r="P38" i="18" s="1"/>
  <c r="J37" i="18"/>
  <c r="P37" i="18" s="1"/>
  <c r="O35" i="18"/>
  <c r="O132" i="18" s="1"/>
  <c r="N35" i="18"/>
  <c r="N132" i="18" s="1"/>
  <c r="M35" i="18"/>
  <c r="M132" i="18" s="1"/>
  <c r="L35" i="18"/>
  <c r="L132" i="18" s="1"/>
  <c r="K35" i="18"/>
  <c r="K132" i="18" s="1"/>
  <c r="G35" i="18"/>
  <c r="G132" i="18" s="1"/>
  <c r="E35" i="18"/>
  <c r="E132" i="18" s="1"/>
  <c r="D35" i="18"/>
  <c r="D132" i="18" s="1"/>
  <c r="O33" i="18"/>
  <c r="O130" i="18" s="1"/>
  <c r="N33" i="18"/>
  <c r="N130" i="18" s="1"/>
  <c r="M33" i="18"/>
  <c r="M130" i="18" s="1"/>
  <c r="L33" i="18"/>
  <c r="L130" i="18" s="1"/>
  <c r="K33" i="18"/>
  <c r="K130" i="18" s="1"/>
  <c r="G33" i="18"/>
  <c r="G130" i="18" s="1"/>
  <c r="E33" i="18"/>
  <c r="E130" i="18" s="1"/>
  <c r="D33" i="18"/>
  <c r="D162" i="18" s="1"/>
  <c r="J32" i="18"/>
  <c r="P32" i="18" s="1"/>
  <c r="J31" i="18"/>
  <c r="P31" i="18" s="1"/>
  <c r="J30" i="18"/>
  <c r="P30" i="18" s="1"/>
  <c r="J29" i="18"/>
  <c r="P29" i="18" s="1"/>
  <c r="J28" i="18"/>
  <c r="P28" i="18" s="1"/>
  <c r="J27" i="18"/>
  <c r="P27" i="18" s="1"/>
  <c r="J26" i="18"/>
  <c r="P26" i="18" s="1"/>
  <c r="J25" i="18"/>
  <c r="P25" i="18" s="1"/>
  <c r="J24" i="18"/>
  <c r="P24" i="18" s="1"/>
  <c r="J23" i="18"/>
  <c r="J22" i="18"/>
  <c r="P22" i="18" s="1"/>
  <c r="J21" i="18"/>
  <c r="F21" i="18"/>
  <c r="F33" i="18" s="1"/>
  <c r="F130" i="18" s="1"/>
  <c r="F100" i="15" l="1"/>
  <c r="F108" i="15" s="1"/>
  <c r="L108" i="15"/>
  <c r="P98" i="15"/>
  <c r="D110" i="15"/>
  <c r="J77" i="15"/>
  <c r="J140" i="15" s="1"/>
  <c r="L96" i="15"/>
  <c r="L148" i="15" s="1"/>
  <c r="F35" i="18"/>
  <c r="F132" i="18" s="1"/>
  <c r="J149" i="18"/>
  <c r="F165" i="18" s="1"/>
  <c r="L96" i="18"/>
  <c r="L148" i="18" s="1"/>
  <c r="F100" i="18"/>
  <c r="F108" i="18" s="1"/>
  <c r="M110" i="18"/>
  <c r="D109" i="15"/>
  <c r="F110" i="15"/>
  <c r="M110" i="15"/>
  <c r="E146" i="15"/>
  <c r="F96" i="15"/>
  <c r="F148" i="15" s="1"/>
  <c r="P73" i="15"/>
  <c r="G108" i="15"/>
  <c r="N108" i="15"/>
  <c r="E109" i="15"/>
  <c r="J48" i="15"/>
  <c r="P48" i="15" s="1"/>
  <c r="L109" i="15"/>
  <c r="J76" i="15"/>
  <c r="J139" i="15" s="1"/>
  <c r="D95" i="15"/>
  <c r="D147" i="15" s="1"/>
  <c r="G96" i="15"/>
  <c r="G148" i="15" s="1"/>
  <c r="J95" i="15"/>
  <c r="J147" i="15" s="1"/>
  <c r="K96" i="15"/>
  <c r="K148" i="15" s="1"/>
  <c r="N110" i="15"/>
  <c r="N146" i="15"/>
  <c r="O96" i="15"/>
  <c r="O148" i="15" s="1"/>
  <c r="E110" i="15"/>
  <c r="J85" i="15"/>
  <c r="P85" i="15" s="1"/>
  <c r="J104" i="15"/>
  <c r="N109" i="15"/>
  <c r="M108" i="15"/>
  <c r="G142" i="15"/>
  <c r="J87" i="15"/>
  <c r="J144" i="15" s="1"/>
  <c r="J86" i="15"/>
  <c r="J143" i="15" s="1"/>
  <c r="K110" i="15"/>
  <c r="O110" i="15"/>
  <c r="G110" i="15"/>
  <c r="J102" i="15"/>
  <c r="L110" i="15"/>
  <c r="D49" i="15"/>
  <c r="D135" i="15" s="1"/>
  <c r="J49" i="15"/>
  <c r="J135" i="15" s="1"/>
  <c r="K108" i="15"/>
  <c r="O108" i="15"/>
  <c r="F109" i="15"/>
  <c r="M109" i="15"/>
  <c r="K109" i="15"/>
  <c r="O109" i="15"/>
  <c r="P62" i="15"/>
  <c r="J106" i="15"/>
  <c r="J111" i="15" s="1"/>
  <c r="J33" i="15"/>
  <c r="P38" i="15"/>
  <c r="P44" i="15"/>
  <c r="J105" i="15"/>
  <c r="D76" i="15"/>
  <c r="D139" i="15" s="1"/>
  <c r="P79" i="15"/>
  <c r="D146" i="15"/>
  <c r="D96" i="15"/>
  <c r="D148" i="15" s="1"/>
  <c r="D164" i="15" s="1"/>
  <c r="J94" i="15"/>
  <c r="P97" i="15"/>
  <c r="G109" i="15"/>
  <c r="J101" i="15"/>
  <c r="P22" i="15"/>
  <c r="J75" i="15"/>
  <c r="J100" i="15"/>
  <c r="J35" i="15"/>
  <c r="J132" i="15" s="1"/>
  <c r="O130" i="15"/>
  <c r="J103" i="15"/>
  <c r="P24" i="15"/>
  <c r="M96" i="15"/>
  <c r="M148" i="15" s="1"/>
  <c r="D34" i="15"/>
  <c r="D131" i="15" s="1"/>
  <c r="F35" i="15"/>
  <c r="F132" i="15" s="1"/>
  <c r="D162" i="15"/>
  <c r="D95" i="18"/>
  <c r="D147" i="18" s="1"/>
  <c r="N96" i="18"/>
  <c r="N148" i="18" s="1"/>
  <c r="E96" i="18"/>
  <c r="E148" i="18" s="1"/>
  <c r="G146" i="18"/>
  <c r="E110" i="18"/>
  <c r="J94" i="18"/>
  <c r="J146" i="18" s="1"/>
  <c r="K110" i="18"/>
  <c r="J86" i="18"/>
  <c r="J143" i="18" s="1"/>
  <c r="J85" i="18"/>
  <c r="J142" i="18" s="1"/>
  <c r="G110" i="18"/>
  <c r="O110" i="18"/>
  <c r="G109" i="18"/>
  <c r="M109" i="18"/>
  <c r="K108" i="18"/>
  <c r="L110" i="18"/>
  <c r="J77" i="18"/>
  <c r="J140" i="18" s="1"/>
  <c r="L109" i="18"/>
  <c r="N110" i="18"/>
  <c r="F109" i="18"/>
  <c r="F110" i="18"/>
  <c r="L108" i="18"/>
  <c r="D96" i="18"/>
  <c r="D148" i="18" s="1"/>
  <c r="D164" i="18" s="1"/>
  <c r="D110" i="18"/>
  <c r="O108" i="18"/>
  <c r="G108" i="18"/>
  <c r="M108" i="18"/>
  <c r="J102" i="18"/>
  <c r="D49" i="18"/>
  <c r="D135" i="18" s="1"/>
  <c r="E108" i="18"/>
  <c r="N108" i="18"/>
  <c r="J35" i="18"/>
  <c r="J132" i="18" s="1"/>
  <c r="O146" i="18"/>
  <c r="J95" i="18"/>
  <c r="J147" i="18" s="1"/>
  <c r="J101" i="18"/>
  <c r="J103" i="18"/>
  <c r="J105" i="18"/>
  <c r="O134" i="18"/>
  <c r="G138" i="18"/>
  <c r="P21" i="18"/>
  <c r="P23" i="18"/>
  <c r="D34" i="18"/>
  <c r="D131" i="18" s="1"/>
  <c r="J48" i="18"/>
  <c r="J75" i="18"/>
  <c r="P52" i="18"/>
  <c r="J76" i="18"/>
  <c r="J139" i="18" s="1"/>
  <c r="O138" i="18"/>
  <c r="F96" i="18"/>
  <c r="F148" i="18" s="1"/>
  <c r="P98" i="18"/>
  <c r="D130" i="18"/>
  <c r="J34" i="18"/>
  <c r="J131" i="18" s="1"/>
  <c r="M96" i="18"/>
  <c r="M148" i="18" s="1"/>
  <c r="M146" i="18"/>
  <c r="O96" i="18"/>
  <c r="O148" i="18" s="1"/>
  <c r="J100" i="18"/>
  <c r="D109" i="18"/>
  <c r="N109" i="18"/>
  <c r="J104" i="18"/>
  <c r="J106" i="18"/>
  <c r="J111" i="18" s="1"/>
  <c r="J33" i="18"/>
  <c r="J87" i="18"/>
  <c r="J144" i="18" s="1"/>
  <c r="D86" i="18"/>
  <c r="D143" i="18" s="1"/>
  <c r="P89" i="18"/>
  <c r="K96" i="18"/>
  <c r="K148" i="18" s="1"/>
  <c r="E109" i="18"/>
  <c r="K109" i="18"/>
  <c r="O109" i="18"/>
  <c r="D113" i="15" l="1"/>
  <c r="D127" i="15" s="1"/>
  <c r="D156" i="15" s="1"/>
  <c r="E156" i="15" s="1"/>
  <c r="J109" i="15"/>
  <c r="J142" i="15"/>
  <c r="E113" i="15"/>
  <c r="E127" i="15" s="1"/>
  <c r="D157" i="15" s="1"/>
  <c r="J134" i="15"/>
  <c r="F159" i="15" s="1"/>
  <c r="L113" i="15"/>
  <c r="L127" i="15" s="1"/>
  <c r="N113" i="15"/>
  <c r="N127" i="15" s="1"/>
  <c r="G113" i="15"/>
  <c r="G127" i="15" s="1"/>
  <c r="D160" i="15" s="1"/>
  <c r="J110" i="15"/>
  <c r="O113" i="15"/>
  <c r="O127" i="15" s="1"/>
  <c r="F160" i="15" s="1"/>
  <c r="M113" i="15"/>
  <c r="M127" i="15" s="1"/>
  <c r="K113" i="15"/>
  <c r="K127" i="15" s="1"/>
  <c r="F113" i="15"/>
  <c r="F127" i="15" s="1"/>
  <c r="J138" i="15"/>
  <c r="P75" i="15"/>
  <c r="J130" i="15"/>
  <c r="F162" i="15" s="1"/>
  <c r="P33" i="15"/>
  <c r="P94" i="15"/>
  <c r="J96" i="15"/>
  <c r="J148" i="15" s="1"/>
  <c r="F164" i="15" s="1"/>
  <c r="J146" i="15"/>
  <c r="J108" i="15"/>
  <c r="P94" i="18"/>
  <c r="J96" i="18"/>
  <c r="J148" i="18" s="1"/>
  <c r="F164" i="18" s="1"/>
  <c r="P85" i="18"/>
  <c r="G113" i="18"/>
  <c r="G127" i="18" s="1"/>
  <c r="D160" i="18" s="1"/>
  <c r="M113" i="18"/>
  <c r="M127" i="18" s="1"/>
  <c r="J110" i="18"/>
  <c r="L113" i="18"/>
  <c r="L127" i="18" s="1"/>
  <c r="F113" i="18"/>
  <c r="F127" i="18" s="1"/>
  <c r="O113" i="18"/>
  <c r="O127" i="18" s="1"/>
  <c r="F160" i="18" s="1"/>
  <c r="K113" i="18"/>
  <c r="K127" i="18" s="1"/>
  <c r="J109" i="18"/>
  <c r="D113" i="18"/>
  <c r="D127" i="18" s="1"/>
  <c r="D156" i="18" s="1"/>
  <c r="E162" i="18" s="1"/>
  <c r="N113" i="18"/>
  <c r="N127" i="18" s="1"/>
  <c r="E113" i="18"/>
  <c r="E127" i="18" s="1"/>
  <c r="D157" i="18" s="1"/>
  <c r="J134" i="18"/>
  <c r="F159" i="18" s="1"/>
  <c r="P48" i="18"/>
  <c r="J108" i="18"/>
  <c r="P33" i="18"/>
  <c r="J130" i="18"/>
  <c r="F162" i="18" s="1"/>
  <c r="P75" i="18"/>
  <c r="J138" i="18"/>
  <c r="E159" i="15" l="1"/>
  <c r="E166" i="15"/>
  <c r="E164" i="15"/>
  <c r="E160" i="15"/>
  <c r="E157" i="15"/>
  <c r="E162" i="15"/>
  <c r="E165" i="15"/>
  <c r="J113" i="15"/>
  <c r="J127" i="15" s="1"/>
  <c r="F156" i="15" s="1"/>
  <c r="G159" i="15" s="1"/>
  <c r="F157" i="15"/>
  <c r="F157" i="18"/>
  <c r="J113" i="18"/>
  <c r="J127" i="18" s="1"/>
  <c r="F156" i="18" s="1"/>
  <c r="G165" i="18" s="1"/>
  <c r="E159" i="18"/>
  <c r="E166" i="18"/>
  <c r="E157" i="18"/>
  <c r="E164" i="18"/>
  <c r="E160" i="18"/>
  <c r="E156" i="18"/>
  <c r="E165" i="18"/>
  <c r="G157" i="15" l="1"/>
  <c r="G164" i="15"/>
  <c r="G160" i="15"/>
  <c r="G166" i="15"/>
  <c r="G165" i="15"/>
  <c r="G162" i="15"/>
  <c r="G156" i="15"/>
  <c r="G166" i="18"/>
  <c r="G156" i="18"/>
  <c r="G159" i="18"/>
  <c r="G162" i="18"/>
  <c r="G164" i="18"/>
  <c r="G157" i="18"/>
  <c r="G160" i="18"/>
</calcChain>
</file>

<file path=xl/sharedStrings.xml><?xml version="1.0" encoding="utf-8"?>
<sst xmlns="http://schemas.openxmlformats.org/spreadsheetml/2006/main" count="2187" uniqueCount="219">
  <si>
    <t xml:space="preserve"> Plan studiów na kierunku ……………………………..</t>
  </si>
  <si>
    <t>Specjalność ………………………..</t>
  </si>
  <si>
    <t>Profil kształcenia: (ogólnoakademicki, praktyczny)</t>
  </si>
  <si>
    <t>Forma studiów:  (stacjonarne/ niestacjonarne)</t>
  </si>
  <si>
    <t>Forma kształcenia/poziom studiów: (I stopnia, II stopnia, jednolite magisterskie)</t>
  </si>
  <si>
    <t>Uzyskane kwalifikacje: (I stopnia, II stopnia)</t>
  </si>
  <si>
    <t>Obszar kształcenia: (np. w zakresie nauk humanistycznych, ścisłych, ……….)</t>
  </si>
  <si>
    <t xml:space="preserve">Rok studiów …..         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</si>
  <si>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</si>
  <si>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</si>
  <si>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</si>
  <si>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</si>
  <si>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</si>
  <si>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</si>
  <si>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</si>
  <si>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</si>
  <si>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</si>
  <si>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</si>
  <si>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</si>
  <si>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</si>
  <si>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</si>
  <si>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</si>
  <si>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</si>
  <si>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</si>
  <si>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</si>
  <si>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</si>
  <si>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</si>
  <si>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</si>
  <si>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</si>
  <si>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</si>
  <si>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ćwiczenia**</t>
  </si>
  <si>
    <t>nauczyciela</t>
  </si>
  <si>
    <t>studenta</t>
  </si>
  <si>
    <t>za zajęcia</t>
  </si>
  <si>
    <t>lub</t>
  </si>
  <si>
    <t>akademckiego</t>
  </si>
  <si>
    <t>praktyczne</t>
  </si>
  <si>
    <t>Grupa treści</t>
  </si>
  <si>
    <t>I</t>
  </si>
  <si>
    <t>Wymagania ogólne</t>
  </si>
  <si>
    <t>Język obcy</t>
  </si>
  <si>
    <t>o</t>
  </si>
  <si>
    <t>Wychowanie fizyczne</t>
  </si>
  <si>
    <t>Technologie informacyjne</t>
  </si>
  <si>
    <t>Przedmioty kształcenia ogólnego</t>
  </si>
  <si>
    <t>f</t>
  </si>
  <si>
    <t>……………………………………</t>
  </si>
  <si>
    <t>Liczba pkt ECTS/ godz.dyd.   (ogółem)</t>
  </si>
  <si>
    <t>x</t>
  </si>
  <si>
    <t>II</t>
  </si>
  <si>
    <t>Podstawowych</t>
  </si>
  <si>
    <t>1.</t>
  </si>
  <si>
    <t>……………………</t>
  </si>
  <si>
    <t>III</t>
  </si>
  <si>
    <t>Kierunkowych</t>
  </si>
  <si>
    <t>…………………..</t>
  </si>
  <si>
    <t>IV</t>
  </si>
  <si>
    <t>Specjalnościowych</t>
  </si>
  <si>
    <t>V</t>
  </si>
  <si>
    <t>Specjalizacyjnych</t>
  </si>
  <si>
    <t>VI</t>
  </si>
  <si>
    <t xml:space="preserve">Inne wymagania </t>
  </si>
  <si>
    <t>Ergonomia</t>
  </si>
  <si>
    <t>Ochrona  własności intelektualnej</t>
  </si>
  <si>
    <t>Etykieta</t>
  </si>
  <si>
    <t>Bezpieczeństwo i higiena pracy</t>
  </si>
  <si>
    <t>VII Praktyka</t>
  </si>
  <si>
    <t>Liczba pkt ECTS/ godz.dyd.  na … roku studiów</t>
  </si>
  <si>
    <t>* inne np. godziny konsultacji (bezpośrednie, e-mailowe, etc.)  - godziny nie są wliczone do pensum</t>
  </si>
  <si>
    <t>** ćwiczenia ……………………..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</si>
  <si>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</si>
  <si>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</si>
  <si>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</si>
  <si>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</si>
  <si>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</si>
  <si>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</si>
  <si>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</si>
  <si>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</si>
  <si>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</si>
  <si>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</si>
  <si>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</si>
  <si>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</si>
  <si>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</si>
  <si>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</si>
  <si>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</si>
  <si>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</si>
  <si>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</si>
  <si>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</si>
  <si>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</si>
  <si>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</si>
  <si>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obszar kształcenia</t>
  </si>
  <si>
    <t>wymagające bezpośredniego</t>
  </si>
  <si>
    <t>………………………</t>
  </si>
  <si>
    <t>udziału nauczyciela akademickiego*</t>
  </si>
  <si>
    <t>z zakresu nauk podstawowych</t>
  </si>
  <si>
    <t>..</t>
  </si>
  <si>
    <t>………………………..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</si>
  <si>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</si>
  <si>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</si>
  <si>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</si>
  <si>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</si>
  <si>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</si>
  <si>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</si>
  <si>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</si>
  <si>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</si>
  <si>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</si>
  <si>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r>
      <t>f</t>
    </r>
    <r>
      <rPr>
        <sz val="8"/>
        <rFont val="Arial"/>
        <family val="2"/>
        <charset val="238"/>
      </rPr>
      <t>akultatywny</t>
    </r>
  </si>
  <si>
    <r>
      <t>Liczba pkt ECTS/ godz.dyd. (</t>
    </r>
    <r>
      <rPr>
        <sz val="8"/>
        <rFont val="Arial"/>
        <family val="2"/>
        <charset val="238"/>
      </rPr>
      <t>zajęcia praktyczne)</t>
    </r>
  </si>
  <si>
    <r>
      <t xml:space="preserve">Liczba pkt ECTS/ godz.dyd.  </t>
    </r>
    <r>
      <rPr>
        <sz val="8"/>
        <rFont val="Arial"/>
        <family val="2"/>
        <charset val="238"/>
      </rPr>
      <t>(przedmy fakultatywne)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</si>
  <si>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…</t>
    </r>
  </si>
  <si>
    <t xml:space="preserve"> Plan studiów na kierunku INFORMATYKA</t>
  </si>
  <si>
    <t>zal_O</t>
  </si>
  <si>
    <t>Moduł przedmiotów humanizujących 1</t>
  </si>
  <si>
    <t>Repetytorium matematyki elementarnej</t>
  </si>
  <si>
    <t>Podstawy logiki i teorii mnogości</t>
  </si>
  <si>
    <t>Fizyka</t>
  </si>
  <si>
    <t>Analiza matematyczna</t>
  </si>
  <si>
    <t>Matematyka dyskretna</t>
  </si>
  <si>
    <t>Programy użytkowe</t>
  </si>
  <si>
    <t>Wstęp do programowania</t>
  </si>
  <si>
    <t>Grafika inżynierska</t>
  </si>
  <si>
    <t>Programowanie strukturalne</t>
  </si>
  <si>
    <t>Architektura i organizacja komputerów</t>
  </si>
  <si>
    <t>Elementy algebry i geometrii analitycznej</t>
  </si>
  <si>
    <r>
      <t xml:space="preserve">Liczba pkt ECTS/ godz.dyd.  </t>
    </r>
    <r>
      <rPr>
        <b/>
        <sz val="9"/>
        <rFont val="Arial"/>
        <family val="2"/>
        <charset val="238"/>
      </rPr>
      <t>w semestrze 1.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</si>
  <si>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2.</t>
    </r>
  </si>
  <si>
    <t>Metody probabilistyczne i statystyka</t>
  </si>
  <si>
    <t>Pakiety statystyczne</t>
  </si>
  <si>
    <t>Podstawy elektroniki i elektrotechniki</t>
  </si>
  <si>
    <t>Algorytmy i struktury danych</t>
  </si>
  <si>
    <t>Programowanie obiektowe</t>
  </si>
  <si>
    <t>Bazy danych</t>
  </si>
  <si>
    <t>Systemy operacyjne</t>
  </si>
  <si>
    <t>Sieci komputerowe</t>
  </si>
  <si>
    <t>Miernictwo elektroniczne ^</t>
  </si>
  <si>
    <r>
      <t xml:space="preserve">Liczba pkt ECTS/ godz.dyd.  </t>
    </r>
    <r>
      <rPr>
        <b/>
        <sz val="9"/>
        <rFont val="Arial"/>
        <family val="2"/>
        <charset val="238"/>
      </rPr>
      <t>w semestrze 3.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</si>
  <si>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4.</t>
    </r>
  </si>
  <si>
    <t>Programowanie aplikacji WWW</t>
  </si>
  <si>
    <t xml:space="preserve">Inżynieria oprogramowania </t>
  </si>
  <si>
    <t>Technika cyfrowa</t>
  </si>
  <si>
    <t>Wprowadzenie do grafiki maszynowej</t>
  </si>
  <si>
    <t>Programowanie deklaratywne - paradygmaty pr.</t>
  </si>
  <si>
    <t>Systemy wbudowane</t>
  </si>
  <si>
    <t>Sztuczna inteligencja</t>
  </si>
  <si>
    <t>Przedmiot fakultatywny</t>
  </si>
  <si>
    <t>Badania operacyjne</t>
  </si>
  <si>
    <t>Wykład specjalizujący</t>
  </si>
  <si>
    <t>Pracownia dyplomowa</t>
  </si>
  <si>
    <t>Projekt zespołowy</t>
  </si>
  <si>
    <t>Problemy społeczne i zawodowe informatyki</t>
  </si>
  <si>
    <r>
      <t xml:space="preserve">Liczba pkt ECTS/ godz.dyd.  </t>
    </r>
    <r>
      <rPr>
        <b/>
        <sz val="9"/>
        <rFont val="Arial"/>
        <family val="2"/>
        <charset val="238"/>
      </rPr>
      <t>w semestrze 5.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</si>
  <si>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6.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</si>
  <si>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7.</t>
    </r>
  </si>
  <si>
    <t>Elementy robotyki i automatyki ^^</t>
  </si>
  <si>
    <t>Systemy sterowania ^^^</t>
  </si>
  <si>
    <t>Potrzeby rynku pracy ^^^</t>
  </si>
  <si>
    <t>Elementy metod numerycznych^^^^</t>
  </si>
  <si>
    <t>Automaty i jezyki formalne ^^^^</t>
  </si>
  <si>
    <t>Aplikacje WWW ^^^^^</t>
  </si>
  <si>
    <t>Projektowanie podzespołów komputerów ^^^^^</t>
  </si>
  <si>
    <t>Programowanie serwisów internetowych ^^^^</t>
  </si>
  <si>
    <t>Zarządzanie projektem informatycznym ^^^^^</t>
  </si>
  <si>
    <t>Metrologia i pomiary wielk. nieelektrycznych ^</t>
  </si>
  <si>
    <t>Bezpieczeństwo systemów komputerowych ^^</t>
  </si>
  <si>
    <t xml:space="preserve">Projektowanie systemów informatycznych </t>
  </si>
  <si>
    <t>Praca dyplomowa</t>
  </si>
  <si>
    <t>Specjalność INFORMATYKA OGÓLNA</t>
  </si>
  <si>
    <t>Profil kształcenia: ogólnoakademicki</t>
  </si>
  <si>
    <t>Forma kształcenia/poziom studiów: I stopnia</t>
  </si>
  <si>
    <t>Uzyskane kwalifikacje: I stopnia</t>
  </si>
  <si>
    <t>Obszar kształcenia: w zakresie nauk technicznych</t>
  </si>
  <si>
    <t xml:space="preserve">Rok studiów I-IV     </t>
  </si>
  <si>
    <t>Nazwa przedmiotu /modułu</t>
  </si>
  <si>
    <t>Forma zaliczenia</t>
  </si>
  <si>
    <t>status przedmiotu obligatoryjny lub fakultatywny</t>
  </si>
  <si>
    <t>z bezpośrednim udziałem nauczyciela akademickiego</t>
  </si>
  <si>
    <t>samodzielna praca studenta</t>
  </si>
  <si>
    <t>Liczba punktów ECTS za zajęcia praktyczne</t>
  </si>
  <si>
    <t>zajęcia praktyczne</t>
  </si>
  <si>
    <t>o/f</t>
  </si>
  <si>
    <t>Egz.</t>
  </si>
  <si>
    <t>Moduł przedmiotów humanizujących 2</t>
  </si>
  <si>
    <t>zal.</t>
  </si>
  <si>
    <t>Szkolenie z bezpieczeństwo i higieny pracy</t>
  </si>
  <si>
    <t>10a</t>
  </si>
  <si>
    <t>10b</t>
  </si>
  <si>
    <t>19a</t>
  </si>
  <si>
    <t>19b</t>
  </si>
  <si>
    <t>21a</t>
  </si>
  <si>
    <t>21b</t>
  </si>
  <si>
    <t>2a</t>
  </si>
  <si>
    <t>2b</t>
  </si>
  <si>
    <t>4a</t>
  </si>
  <si>
    <t>4b</t>
  </si>
  <si>
    <t>Praktyka</t>
  </si>
  <si>
    <t>VII</t>
  </si>
  <si>
    <t>Liczba pkt ECTS/ godz.dyd.  na 1 roku studiów</t>
  </si>
  <si>
    <t>Liczba pkt ECTS/ godz.dyd.  na 2 roku studiów</t>
  </si>
  <si>
    <t>Liczba pkt ECTS/ godz.dyd.  na 3 roku studiów</t>
  </si>
  <si>
    <t>Liczba pkt ECTS/ godz.dyd.  na 4 roku studiów</t>
  </si>
  <si>
    <t>Liczba pkt ECTS/ godz.dyd.  RAZEM</t>
  </si>
  <si>
    <t>* inne np. godziny konsultacji (bezpośrednie, e-mailowe, egzaminy, etc.)  - godziny nie są wliczone do pensum</t>
  </si>
  <si>
    <t>Forma studiów:  niestacjonarne</t>
  </si>
  <si>
    <t>Specjalność INŻYNIERIA SYSTEMÓW INFORMATYCZNYCH</t>
  </si>
  <si>
    <t>Algebra liniowa z geometrią analityczną</t>
  </si>
  <si>
    <t>3a</t>
  </si>
  <si>
    <t>Administrowanie sieciami komputerowymi ^^^^</t>
  </si>
  <si>
    <t>3b</t>
  </si>
  <si>
    <t>Diagn. i serwis. urządzeń i syst. komput. ^^^^^</t>
  </si>
  <si>
    <t>obszar nauk technicznych</t>
  </si>
  <si>
    <t xml:space="preserve">Rok studiów I semestr 1  </t>
  </si>
  <si>
    <t>Rok studiów I semestr 2</t>
  </si>
  <si>
    <t>Rok studiów II semestr 3</t>
  </si>
  <si>
    <t>Rok studiów II semestr 4</t>
  </si>
  <si>
    <t>Rok studiów III semestr 5</t>
  </si>
  <si>
    <t>Rok studiów III semestr 6</t>
  </si>
  <si>
    <t>Rok studiów IV  semestr 7</t>
  </si>
  <si>
    <t>Rok studiów I semestr 1</t>
  </si>
  <si>
    <t>Rok studiów IV semestr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</si>
</sst>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3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671">
    <xf numFmtId="0" fontId="0" fillId="0" borderId="0" xfId="0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/>
    <xf numFmtId="0" fontId="0" fillId="0" borderId="10" xfId="0" applyBorder="1"/>
    <xf numFmtId="0" fontId="22" fillId="0" borderId="11" xfId="0" applyFont="1" applyBorder="1"/>
    <xf numFmtId="0" fontId="21" fillId="0" borderId="12" xfId="0" applyFont="1" applyBorder="1" applyAlignment="1">
      <alignment horizontal="center"/>
    </xf>
    <xf numFmtId="0" fontId="22" fillId="0" borderId="13" xfId="0" applyFont="1" applyBorder="1"/>
    <xf numFmtId="0" fontId="23" fillId="0" borderId="14" xfId="0" applyFont="1" applyBorder="1" applyAlignment="1"/>
    <xf numFmtId="0" fontId="23" fillId="0" borderId="15" xfId="0" applyFont="1" applyBorder="1"/>
    <xf numFmtId="0" fontId="23" fillId="0" borderId="11" xfId="0" applyFont="1" applyBorder="1"/>
    <xf numFmtId="0" fontId="22" fillId="0" borderId="16" xfId="0" applyFont="1" applyBorder="1"/>
    <xf numFmtId="0" fontId="21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18" xfId="0" applyFont="1" applyBorder="1"/>
    <xf numFmtId="0" fontId="23" fillId="0" borderId="19" xfId="0" applyFont="1" applyFill="1" applyBorder="1"/>
    <xf numFmtId="0" fontId="23" fillId="0" borderId="18" xfId="0" applyFont="1" applyFill="1" applyBorder="1" applyAlignment="1"/>
    <xf numFmtId="0" fontId="23" fillId="0" borderId="0" xfId="0" applyFont="1" applyBorder="1"/>
    <xf numFmtId="0" fontId="23" fillId="0" borderId="16" xfId="0" applyFont="1" applyBorder="1"/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1" fillId="0" borderId="16" xfId="0" applyFont="1" applyBorder="1"/>
    <xf numFmtId="0" fontId="22" fillId="0" borderId="0" xfId="0" applyFont="1" applyBorder="1" applyAlignment="1">
      <alignment horizontal="center"/>
    </xf>
    <xf numFmtId="0" fontId="0" fillId="0" borderId="16" xfId="0" applyBorder="1"/>
    <xf numFmtId="0" fontId="23" fillId="0" borderId="19" xfId="0" applyFont="1" applyBorder="1"/>
    <xf numFmtId="0" fontId="23" fillId="0" borderId="18" xfId="0" applyFont="1" applyBorder="1" applyAlignment="1"/>
    <xf numFmtId="0" fontId="24" fillId="0" borderId="16" xfId="0" applyFont="1" applyBorder="1" applyAlignment="1"/>
    <xf numFmtId="0" fontId="24" fillId="0" borderId="22" xfId="0" applyFont="1" applyBorder="1" applyAlignment="1"/>
    <xf numFmtId="0" fontId="23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0" fillId="0" borderId="0" xfId="0" applyBorder="1"/>
    <xf numFmtId="0" fontId="24" fillId="0" borderId="19" xfId="0" applyFont="1" applyBorder="1"/>
    <xf numFmtId="0" fontId="24" fillId="0" borderId="18" xfId="0" applyFont="1" applyBorder="1" applyAlignment="1"/>
    <xf numFmtId="0" fontId="23" fillId="0" borderId="22" xfId="0" applyFont="1" applyBorder="1"/>
    <xf numFmtId="0" fontId="0" fillId="0" borderId="26" xfId="0" applyBorder="1"/>
    <xf numFmtId="0" fontId="23" fillId="0" borderId="18" xfId="0" applyFont="1" applyBorder="1" applyAlignment="1">
      <alignment horizontal="left"/>
    </xf>
    <xf numFmtId="0" fontId="23" fillId="0" borderId="25" xfId="0" applyFont="1" applyBorder="1"/>
    <xf numFmtId="0" fontId="0" fillId="0" borderId="17" xfId="0" applyBorder="1"/>
    <xf numFmtId="0" fontId="0" fillId="0" borderId="0" xfId="0" applyFill="1" applyBorder="1"/>
    <xf numFmtId="0" fontId="24" fillId="0" borderId="0" xfId="0" applyFont="1" applyBorder="1"/>
    <xf numFmtId="0" fontId="0" fillId="0" borderId="22" xfId="0" applyBorder="1"/>
    <xf numFmtId="0" fontId="0" fillId="0" borderId="18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24" fillId="0" borderId="29" xfId="0" applyFont="1" applyBorder="1"/>
    <xf numFmtId="0" fontId="24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29" xfId="0" applyBorder="1"/>
    <xf numFmtId="0" fontId="0" fillId="0" borderId="33" xfId="0" applyBorder="1"/>
    <xf numFmtId="0" fontId="21" fillId="0" borderId="10" xfId="0" applyFont="1" applyBorder="1"/>
    <xf numFmtId="0" fontId="22" fillId="0" borderId="10" xfId="0" applyFont="1" applyBorder="1"/>
    <xf numFmtId="0" fontId="0" fillId="0" borderId="34" xfId="0" applyBorder="1"/>
    <xf numFmtId="0" fontId="21" fillId="0" borderId="11" xfId="0" applyFont="1" applyBorder="1"/>
    <xf numFmtId="0" fontId="21" fillId="0" borderId="15" xfId="0" applyFont="1" applyBorder="1"/>
    <xf numFmtId="0" fontId="0" fillId="0" borderId="15" xfId="0" applyBorder="1"/>
    <xf numFmtId="0" fontId="0" fillId="0" borderId="13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/>
    <xf numFmtId="0" fontId="0" fillId="0" borderId="49" xfId="0" applyBorder="1"/>
    <xf numFmtId="0" fontId="25" fillId="0" borderId="50" xfId="0" applyFon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51" xfId="0" applyBorder="1" applyAlignment="1">
      <alignment horizontal="center"/>
    </xf>
    <xf numFmtId="0" fontId="0" fillId="0" borderId="21" xfId="0" applyBorder="1"/>
    <xf numFmtId="0" fontId="25" fillId="0" borderId="17" xfId="0" applyFont="1" applyBorder="1"/>
    <xf numFmtId="0" fontId="0" fillId="0" borderId="19" xfId="0" applyBorder="1"/>
    <xf numFmtId="0" fontId="0" fillId="0" borderId="52" xfId="0" applyBorder="1"/>
    <xf numFmtId="0" fontId="0" fillId="0" borderId="53" xfId="0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/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26" fillId="0" borderId="17" xfId="0" applyFont="1" applyBorder="1"/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52" xfId="0" applyFont="1" applyBorder="1"/>
    <xf numFmtId="0" fontId="21" fillId="0" borderId="65" xfId="0" applyFont="1" applyBorder="1"/>
    <xf numFmtId="0" fontId="0" fillId="0" borderId="65" xfId="0" applyBorder="1"/>
    <xf numFmtId="0" fontId="0" fillId="0" borderId="66" xfId="0" applyBorder="1"/>
    <xf numFmtId="0" fontId="0" fillId="0" borderId="59" xfId="0" applyBorder="1" applyAlignment="1">
      <alignment horizontal="right"/>
    </xf>
    <xf numFmtId="0" fontId="0" fillId="0" borderId="67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4" xfId="0" applyBorder="1"/>
    <xf numFmtId="0" fontId="0" fillId="0" borderId="50" xfId="0" applyBorder="1"/>
    <xf numFmtId="0" fontId="0" fillId="0" borderId="52" xfId="0" applyBorder="1" applyAlignment="1">
      <alignment horizontal="center"/>
    </xf>
    <xf numFmtId="0" fontId="0" fillId="0" borderId="12" xfId="0" applyBorder="1"/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9" xfId="0" applyBorder="1"/>
    <xf numFmtId="0" fontId="26" fillId="0" borderId="70" xfId="0" applyFont="1" applyBorder="1"/>
    <xf numFmtId="0" fontId="0" fillId="0" borderId="70" xfId="0" applyBorder="1"/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2" xfId="0" applyBorder="1"/>
    <xf numFmtId="0" fontId="0" fillId="0" borderId="72" xfId="0" applyBorder="1"/>
    <xf numFmtId="0" fontId="0" fillId="0" borderId="63" xfId="0" applyBorder="1"/>
    <xf numFmtId="0" fontId="0" fillId="0" borderId="51" xfId="0" applyBorder="1"/>
    <xf numFmtId="0" fontId="0" fillId="0" borderId="73" xfId="0" applyBorder="1"/>
    <xf numFmtId="0" fontId="0" fillId="0" borderId="74" xfId="0" applyBorder="1"/>
    <xf numFmtId="0" fontId="0" fillId="0" borderId="46" xfId="0" applyBorder="1" applyAlignment="1">
      <alignment horizontal="center"/>
    </xf>
    <xf numFmtId="0" fontId="0" fillId="0" borderId="71" xfId="0" applyBorder="1"/>
    <xf numFmtId="0" fontId="0" fillId="0" borderId="75" xfId="0" applyBorder="1"/>
    <xf numFmtId="0" fontId="0" fillId="0" borderId="69" xfId="0" applyBorder="1" applyAlignment="1">
      <alignment horizontal="right"/>
    </xf>
    <xf numFmtId="0" fontId="0" fillId="0" borderId="76" xfId="0" applyBorder="1" applyAlignment="1">
      <alignment horizontal="right"/>
    </xf>
    <xf numFmtId="0" fontId="0" fillId="0" borderId="77" xfId="0" applyBorder="1" applyAlignment="1">
      <alignment horizontal="center"/>
    </xf>
    <xf numFmtId="0" fontId="21" fillId="0" borderId="27" xfId="0" applyFont="1" applyBorder="1"/>
    <xf numFmtId="0" fontId="0" fillId="0" borderId="56" xfId="0" applyBorder="1"/>
    <xf numFmtId="0" fontId="0" fillId="0" borderId="55" xfId="0" applyBorder="1"/>
    <xf numFmtId="0" fontId="0" fillId="0" borderId="58" xfId="0" applyBorder="1"/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78" xfId="0" applyBorder="1"/>
    <xf numFmtId="0" fontId="0" fillId="0" borderId="53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10" xfId="0" applyFont="1" applyBorder="1"/>
    <xf numFmtId="0" fontId="0" fillId="0" borderId="54" xfId="0" applyBorder="1"/>
    <xf numFmtId="0" fontId="0" fillId="0" borderId="57" xfId="0" applyBorder="1"/>
    <xf numFmtId="0" fontId="0" fillId="0" borderId="12" xfId="0" applyBorder="1" applyAlignment="1">
      <alignment horizontal="center"/>
    </xf>
    <xf numFmtId="0" fontId="26" fillId="0" borderId="53" xfId="0" applyFont="1" applyBorder="1"/>
    <xf numFmtId="0" fontId="0" fillId="0" borderId="6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/>
    <xf numFmtId="0" fontId="0" fillId="0" borderId="10" xfId="0" applyBorder="1" applyAlignment="1">
      <alignment horizontal="center"/>
    </xf>
    <xf numFmtId="0" fontId="0" fillId="0" borderId="48" xfId="0" applyBorder="1"/>
    <xf numFmtId="0" fontId="0" fillId="0" borderId="77" xfId="0" applyBorder="1"/>
    <xf numFmtId="0" fontId="0" fillId="0" borderId="0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79" xfId="0" applyFont="1" applyBorder="1"/>
    <xf numFmtId="0" fontId="26" fillId="0" borderId="15" xfId="0" applyFont="1" applyBorder="1"/>
    <xf numFmtId="0" fontId="0" fillId="0" borderId="68" xfId="0" applyBorder="1"/>
    <xf numFmtId="0" fontId="27" fillId="0" borderId="16" xfId="0" applyFont="1" applyBorder="1"/>
    <xf numFmtId="0" fontId="21" fillId="0" borderId="19" xfId="0" applyFont="1" applyBorder="1"/>
    <xf numFmtId="0" fontId="22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9" fillId="0" borderId="19" xfId="0" applyFont="1" applyBorder="1"/>
    <xf numFmtId="0" fontId="26" fillId="0" borderId="25" xfId="0" applyFont="1" applyBorder="1" applyAlignment="1">
      <alignment horizontal="center"/>
    </xf>
    <xf numFmtId="0" fontId="27" fillId="0" borderId="0" xfId="0" applyFont="1"/>
    <xf numFmtId="0" fontId="27" fillId="0" borderId="27" xfId="0" applyFont="1" applyBorder="1"/>
    <xf numFmtId="0" fontId="27" fillId="0" borderId="63" xfId="0" applyFont="1" applyBorder="1"/>
    <xf numFmtId="0" fontId="26" fillId="0" borderId="0" xfId="0" applyFont="1" applyBorder="1"/>
    <xf numFmtId="0" fontId="21" fillId="0" borderId="58" xfId="0" applyFont="1" applyBorder="1"/>
    <xf numFmtId="0" fontId="30" fillId="0" borderId="19" xfId="0" applyFont="1" applyBorder="1"/>
    <xf numFmtId="0" fontId="30" fillId="0" borderId="63" xfId="0" applyFont="1" applyBorder="1"/>
    <xf numFmtId="0" fontId="0" fillId="0" borderId="80" xfId="0" applyBorder="1" applyAlignment="1">
      <alignment horizontal="center"/>
    </xf>
    <xf numFmtId="0" fontId="25" fillId="0" borderId="63" xfId="0" applyFont="1" applyBorder="1"/>
    <xf numFmtId="0" fontId="0" fillId="0" borderId="80" xfId="0" applyBorder="1"/>
    <xf numFmtId="0" fontId="31" fillId="0" borderId="35" xfId="0" applyFont="1" applyBorder="1"/>
    <xf numFmtId="0" fontId="31" fillId="0" borderId="48" xfId="0" applyFont="1" applyBorder="1"/>
    <xf numFmtId="0" fontId="0" fillId="0" borderId="74" xfId="0" applyBorder="1" applyAlignment="1">
      <alignment horizontal="center"/>
    </xf>
    <xf numFmtId="0" fontId="30" fillId="0" borderId="51" xfId="0" applyFont="1" applyBorder="1"/>
    <xf numFmtId="0" fontId="0" fillId="0" borderId="81" xfId="0" applyBorder="1" applyAlignment="1">
      <alignment horizontal="center"/>
    </xf>
    <xf numFmtId="0" fontId="0" fillId="0" borderId="81" xfId="0" applyBorder="1"/>
    <xf numFmtId="0" fontId="31" fillId="0" borderId="51" xfId="0" applyFont="1" applyBorder="1"/>
    <xf numFmtId="0" fontId="31" fillId="0" borderId="63" xfId="0" applyFont="1" applyBorder="1"/>
    <xf numFmtId="0" fontId="30" fillId="0" borderId="48" xfId="0" applyFont="1" applyBorder="1"/>
    <xf numFmtId="0" fontId="0" fillId="0" borderId="35" xfId="0" applyFill="1" applyBorder="1"/>
    <xf numFmtId="0" fontId="0" fillId="0" borderId="27" xfId="0" applyFill="1" applyBorder="1"/>
    <xf numFmtId="0" fontId="31" fillId="0" borderId="77" xfId="0" applyFont="1" applyBorder="1"/>
    <xf numFmtId="0" fontId="0" fillId="0" borderId="75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1" fillId="0" borderId="16" xfId="0" applyFont="1" applyBorder="1"/>
    <xf numFmtId="0" fontId="2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4" borderId="35" xfId="0" applyFont="1" applyFill="1" applyBorder="1"/>
    <xf numFmtId="0" fontId="1" fillId="24" borderId="43" xfId="0" applyFont="1" applyFill="1" applyBorder="1"/>
    <xf numFmtId="0" fontId="1" fillId="0" borderId="35" xfId="0" applyFont="1" applyFill="1" applyBorder="1"/>
    <xf numFmtId="0" fontId="1" fillId="0" borderId="43" xfId="0" applyFont="1" applyFill="1" applyBorder="1"/>
    <xf numFmtId="0" fontId="1" fillId="0" borderId="59" xfId="0" applyFont="1" applyFill="1" applyBorder="1"/>
    <xf numFmtId="0" fontId="1" fillId="0" borderId="36" xfId="0" applyFont="1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/>
    <xf numFmtId="0" fontId="1" fillId="0" borderId="37" xfId="0" applyFont="1" applyBorder="1"/>
    <xf numFmtId="0" fontId="1" fillId="0" borderId="43" xfId="0" applyFont="1" applyBorder="1"/>
    <xf numFmtId="0" fontId="1" fillId="0" borderId="61" xfId="0" applyFont="1" applyBorder="1" applyAlignment="1">
      <alignment horizontal="center"/>
    </xf>
    <xf numFmtId="0" fontId="1" fillId="24" borderId="50" xfId="0" applyFont="1" applyFill="1" applyBorder="1"/>
    <xf numFmtId="0" fontId="1" fillId="24" borderId="17" xfId="0" applyFont="1" applyFill="1" applyBorder="1"/>
    <xf numFmtId="0" fontId="1" fillId="24" borderId="47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5" fillId="0" borderId="15" xfId="0" applyFont="1" applyBorder="1"/>
    <xf numFmtId="0" fontId="25" fillId="0" borderId="25" xfId="0" applyFont="1" applyBorder="1" applyAlignment="1">
      <alignment horizontal="center"/>
    </xf>
    <xf numFmtId="0" fontId="25" fillId="0" borderId="0" xfId="0" applyFont="1" applyBorder="1"/>
    <xf numFmtId="0" fontId="30" fillId="0" borderId="35" xfId="0" applyFont="1" applyBorder="1"/>
    <xf numFmtId="0" fontId="30" fillId="0" borderId="77" xfId="0" applyFont="1" applyBorder="1"/>
    <xf numFmtId="0" fontId="0" fillId="0" borderId="6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6" xfId="0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0" xfId="0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11" xfId="0" applyFont="1" applyFill="1" applyBorder="1"/>
    <xf numFmtId="0" fontId="21" fillId="0" borderId="15" xfId="0" applyFont="1" applyFill="1" applyBorder="1"/>
    <xf numFmtId="0" fontId="1" fillId="0" borderId="15" xfId="0" applyFont="1" applyFill="1" applyBorder="1"/>
    <xf numFmtId="0" fontId="1" fillId="0" borderId="13" xfId="0" applyFont="1" applyFill="1" applyBorder="1"/>
    <xf numFmtId="0" fontId="0" fillId="24" borderId="36" xfId="0" applyFill="1" applyBorder="1"/>
    <xf numFmtId="0" fontId="0" fillId="24" borderId="82" xfId="0" applyFill="1" applyBorder="1"/>
    <xf numFmtId="0" fontId="1" fillId="24" borderId="37" xfId="0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164" fontId="1" fillId="24" borderId="39" xfId="0" applyNumberFormat="1" applyFont="1" applyFill="1" applyBorder="1" applyAlignment="1">
      <alignment horizontal="center"/>
    </xf>
    <xf numFmtId="164" fontId="1" fillId="24" borderId="40" xfId="0" applyNumberFormat="1" applyFont="1" applyFill="1" applyBorder="1" applyAlignment="1">
      <alignment horizontal="center"/>
    </xf>
    <xf numFmtId="0" fontId="1" fillId="24" borderId="40" xfId="0" applyFont="1" applyFill="1" applyBorder="1" applyAlignment="1">
      <alignment horizontal="center"/>
    </xf>
    <xf numFmtId="0" fontId="1" fillId="24" borderId="73" xfId="0" applyFont="1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3" xfId="0" applyFill="1" applyBorder="1"/>
    <xf numFmtId="0" fontId="0" fillId="24" borderId="84" xfId="0" applyFill="1" applyBorder="1"/>
    <xf numFmtId="0" fontId="0" fillId="24" borderId="67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164" fontId="0" fillId="24" borderId="61" xfId="0" applyNumberFormat="1" applyFill="1" applyBorder="1" applyAlignment="1">
      <alignment horizontal="center"/>
    </xf>
    <xf numFmtId="164" fontId="0" fillId="24" borderId="62" xfId="0" applyNumberFormat="1" applyFill="1" applyBorder="1" applyAlignment="1">
      <alignment horizontal="center"/>
    </xf>
    <xf numFmtId="0" fontId="1" fillId="24" borderId="63" xfId="0" applyFont="1" applyFill="1" applyBorder="1" applyAlignment="1">
      <alignment horizontal="center"/>
    </xf>
    <xf numFmtId="0" fontId="1" fillId="24" borderId="44" xfId="0" applyFont="1" applyFill="1" applyBorder="1" applyAlignment="1">
      <alignment horizontal="center"/>
    </xf>
    <xf numFmtId="0" fontId="0" fillId="24" borderId="62" xfId="0" applyFill="1" applyBorder="1" applyAlignment="1">
      <alignment horizontal="center"/>
    </xf>
    <xf numFmtId="0" fontId="0" fillId="24" borderId="63" xfId="0" applyFill="1" applyBorder="1" applyAlignment="1">
      <alignment horizontal="center"/>
    </xf>
    <xf numFmtId="0" fontId="0" fillId="24" borderId="64" xfId="0" applyFill="1" applyBorder="1" applyAlignment="1">
      <alignment horizontal="center"/>
    </xf>
    <xf numFmtId="0" fontId="1" fillId="24" borderId="84" xfId="0" applyFont="1" applyFill="1" applyBorder="1"/>
    <xf numFmtId="0" fontId="0" fillId="24" borderId="85" xfId="0" applyFill="1" applyBorder="1"/>
    <xf numFmtId="0" fontId="0" fillId="24" borderId="43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164" fontId="0" fillId="24" borderId="45" xfId="0" applyNumberFormat="1" applyFill="1" applyBorder="1" applyAlignment="1">
      <alignment horizontal="center"/>
    </xf>
    <xf numFmtId="164" fontId="0" fillId="24" borderId="46" xfId="0" applyNumberFormat="1" applyFill="1" applyBorder="1" applyAlignment="1">
      <alignment horizontal="center"/>
    </xf>
    <xf numFmtId="0" fontId="1" fillId="24" borderId="46" xfId="0" applyFont="1" applyFill="1" applyBorder="1" applyAlignment="1">
      <alignment horizontal="center"/>
    </xf>
    <xf numFmtId="0" fontId="1" fillId="24" borderId="48" xfId="0" applyFont="1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1" fillId="24" borderId="85" xfId="0" applyFont="1" applyFill="1" applyBorder="1"/>
    <xf numFmtId="0" fontId="0" fillId="0" borderId="43" xfId="0" applyFill="1" applyBorder="1"/>
    <xf numFmtId="0" fontId="0" fillId="0" borderId="85" xfId="0" applyFill="1" applyBorder="1"/>
    <xf numFmtId="0" fontId="1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74" xfId="0" applyFill="1" applyBorder="1"/>
    <xf numFmtId="2" fontId="0" fillId="0" borderId="46" xfId="0" applyNumberFormat="1" applyFill="1" applyBorder="1" applyAlignment="1">
      <alignment horizontal="center"/>
    </xf>
    <xf numFmtId="0" fontId="0" fillId="0" borderId="86" xfId="0" applyFill="1" applyBorder="1"/>
    <xf numFmtId="0" fontId="1" fillId="0" borderId="81" xfId="0" applyFont="1" applyFill="1" applyBorder="1"/>
    <xf numFmtId="0" fontId="1" fillId="0" borderId="86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2" fontId="0" fillId="0" borderId="76" xfId="0" applyNumberFormat="1" applyFill="1" applyBorder="1" applyAlignment="1">
      <alignment horizontal="center"/>
    </xf>
    <xf numFmtId="2" fontId="0" fillId="0" borderId="70" xfId="0" applyNumberFormat="1" applyFill="1" applyBorder="1" applyAlignment="1">
      <alignment horizontal="center"/>
    </xf>
    <xf numFmtId="164" fontId="0" fillId="0" borderId="70" xfId="0" applyNumberForma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25" borderId="52" xfId="0" applyFill="1" applyBorder="1"/>
    <xf numFmtId="0" fontId="0" fillId="25" borderId="53" xfId="0" applyFill="1" applyBorder="1"/>
    <xf numFmtId="0" fontId="0" fillId="25" borderId="52" xfId="0" applyFill="1" applyBorder="1" applyAlignment="1">
      <alignment horizontal="center"/>
    </xf>
    <xf numFmtId="0" fontId="0" fillId="25" borderId="56" xfId="0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59" xfId="0" applyFill="1" applyBorder="1"/>
    <xf numFmtId="0" fontId="0" fillId="25" borderId="36" xfId="0" applyFill="1" applyBorder="1"/>
    <xf numFmtId="0" fontId="0" fillId="25" borderId="59" xfId="0" applyFill="1" applyBorder="1" applyAlignment="1">
      <alignment horizontal="center"/>
    </xf>
    <xf numFmtId="0" fontId="0" fillId="25" borderId="60" xfId="0" applyFill="1" applyBorder="1" applyAlignment="1">
      <alignment horizontal="center"/>
    </xf>
    <xf numFmtId="0" fontId="0" fillId="25" borderId="61" xfId="0" applyFill="1" applyBorder="1" applyAlignment="1">
      <alignment horizontal="center"/>
    </xf>
    <xf numFmtId="0" fontId="0" fillId="25" borderId="62" xfId="0" applyFill="1" applyBorder="1" applyAlignment="1">
      <alignment horizontal="center"/>
    </xf>
    <xf numFmtId="0" fontId="0" fillId="25" borderId="40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0" fillId="25" borderId="38" xfId="0" applyFill="1" applyBorder="1" applyAlignment="1">
      <alignment horizontal="center"/>
    </xf>
    <xf numFmtId="0" fontId="0" fillId="25" borderId="41" xfId="0" applyFill="1" applyBorder="1" applyAlignment="1">
      <alignment horizontal="center"/>
    </xf>
    <xf numFmtId="0" fontId="0" fillId="25" borderId="49" xfId="0" applyFill="1" applyBorder="1"/>
    <xf numFmtId="0" fontId="25" fillId="25" borderId="17" xfId="0" applyFont="1" applyFill="1" applyBorder="1"/>
    <xf numFmtId="0" fontId="0" fillId="25" borderId="49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69" xfId="0" applyFill="1" applyBorder="1" applyAlignment="1">
      <alignment horizontal="center"/>
    </xf>
    <xf numFmtId="0" fontId="0" fillId="25" borderId="70" xfId="0" applyFill="1" applyBorder="1" applyAlignment="1">
      <alignment horizontal="center"/>
    </xf>
    <xf numFmtId="0" fontId="0" fillId="25" borderId="71" xfId="0" applyFill="1" applyBorder="1" applyAlignment="1">
      <alignment horizontal="center"/>
    </xf>
    <xf numFmtId="0" fontId="0" fillId="0" borderId="15" xfId="0" applyFill="1" applyBorder="1"/>
    <xf numFmtId="0" fontId="0" fillId="0" borderId="78" xfId="0" applyFill="1" applyBorder="1"/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24" borderId="51" xfId="0" applyFont="1" applyFill="1" applyBorder="1"/>
    <xf numFmtId="0" fontId="1" fillId="24" borderId="16" xfId="0" applyFont="1" applyFill="1" applyBorder="1"/>
    <xf numFmtId="0" fontId="0" fillId="25" borderId="28" xfId="0" applyFill="1" applyBorder="1" applyAlignment="1">
      <alignment horizontal="center"/>
    </xf>
    <xf numFmtId="0" fontId="0" fillId="25" borderId="55" xfId="0" applyFill="1" applyBorder="1" applyAlignment="1">
      <alignment horizontal="center"/>
    </xf>
    <xf numFmtId="0" fontId="0" fillId="25" borderId="8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68" xfId="0" applyFill="1" applyBorder="1" applyAlignment="1">
      <alignment horizontal="center"/>
    </xf>
    <xf numFmtId="0" fontId="0" fillId="25" borderId="16" xfId="0" applyFill="1" applyBorder="1"/>
    <xf numFmtId="0" fontId="0" fillId="25" borderId="11" xfId="0" applyFill="1" applyBorder="1"/>
    <xf numFmtId="0" fontId="0" fillId="25" borderId="17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25" borderId="69" xfId="0" applyFill="1" applyBorder="1"/>
    <xf numFmtId="0" fontId="25" fillId="25" borderId="77" xfId="0" applyFont="1" applyFill="1" applyBorder="1"/>
    <xf numFmtId="0" fontId="0" fillId="25" borderId="86" xfId="0" applyFill="1" applyBorder="1" applyAlignment="1">
      <alignment horizontal="center"/>
    </xf>
    <xf numFmtId="0" fontId="0" fillId="25" borderId="76" xfId="0" applyFill="1" applyBorder="1" applyAlignment="1">
      <alignment horizontal="center"/>
    </xf>
    <xf numFmtId="0" fontId="0" fillId="25" borderId="77" xfId="0" applyFill="1" applyBorder="1" applyAlignment="1">
      <alignment horizontal="center"/>
    </xf>
    <xf numFmtId="0" fontId="21" fillId="0" borderId="52" xfId="0" applyFont="1" applyFill="1" applyBorder="1"/>
    <xf numFmtId="0" fontId="21" fillId="0" borderId="65" xfId="0" applyFont="1" applyFill="1" applyBorder="1"/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5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24" borderId="16" xfId="0" applyFill="1" applyBorder="1"/>
    <xf numFmtId="0" fontId="1" fillId="24" borderId="35" xfId="0" applyFont="1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0" fillId="25" borderId="64" xfId="0" applyFill="1" applyBorder="1" applyAlignment="1">
      <alignment horizontal="center"/>
    </xf>
    <xf numFmtId="0" fontId="0" fillId="25" borderId="63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25" borderId="20" xfId="0" applyFill="1" applyBorder="1" applyAlignment="1">
      <alignment horizontal="center"/>
    </xf>
    <xf numFmtId="0" fontId="0" fillId="25" borderId="51" xfId="0" applyFill="1" applyBorder="1" applyAlignment="1">
      <alignment horizontal="center"/>
    </xf>
    <xf numFmtId="0" fontId="0" fillId="0" borderId="13" xfId="0" applyFill="1" applyBorder="1"/>
    <xf numFmtId="0" fontId="0" fillId="0" borderId="59" xfId="0" applyFill="1" applyBorder="1" applyAlignment="1">
      <alignment horizontal="right" vertical="center"/>
    </xf>
    <xf numFmtId="0" fontId="0" fillId="0" borderId="3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24" borderId="16" xfId="0" applyFill="1" applyBorder="1" applyAlignment="1">
      <alignment horizontal="right" vertic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24" borderId="49" xfId="0" applyFill="1" applyBorder="1" applyAlignment="1">
      <alignment horizontal="right" vertical="center"/>
    </xf>
    <xf numFmtId="0" fontId="0" fillId="25" borderId="28" xfId="0" applyFill="1" applyBorder="1"/>
    <xf numFmtId="0" fontId="0" fillId="25" borderId="67" xfId="0" applyFill="1" applyBorder="1"/>
    <xf numFmtId="0" fontId="0" fillId="25" borderId="86" xfId="0" applyFill="1" applyBorder="1"/>
    <xf numFmtId="0" fontId="0" fillId="25" borderId="23" xfId="0" applyFill="1" applyBorder="1" applyAlignment="1">
      <alignment horizontal="center"/>
    </xf>
    <xf numFmtId="0" fontId="0" fillId="24" borderId="59" xfId="0" applyFill="1" applyBorder="1"/>
    <xf numFmtId="0" fontId="1" fillId="24" borderId="42" xfId="0" applyFont="1" applyFill="1" applyBorder="1"/>
    <xf numFmtId="0" fontId="0" fillId="24" borderId="40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40" xfId="0" applyFill="1" applyBorder="1"/>
    <xf numFmtId="0" fontId="1" fillId="24" borderId="48" xfId="0" applyFont="1" applyFill="1" applyBorder="1"/>
    <xf numFmtId="0" fontId="0" fillId="24" borderId="46" xfId="0" applyFill="1" applyBorder="1"/>
    <xf numFmtId="0" fontId="0" fillId="24" borderId="49" xfId="0" applyFill="1" applyBorder="1"/>
    <xf numFmtId="0" fontId="0" fillId="24" borderId="70" xfId="0" applyFill="1" applyBorder="1" applyAlignment="1">
      <alignment horizontal="center"/>
    </xf>
    <xf numFmtId="0" fontId="1" fillId="24" borderId="70" xfId="0" applyFont="1" applyFill="1" applyBorder="1" applyAlignment="1">
      <alignment horizontal="center"/>
    </xf>
    <xf numFmtId="0" fontId="0" fillId="24" borderId="70" xfId="0" applyFill="1" applyBorder="1"/>
    <xf numFmtId="0" fontId="0" fillId="24" borderId="71" xfId="0" applyFill="1" applyBorder="1" applyAlignment="1">
      <alignment horizontal="center"/>
    </xf>
    <xf numFmtId="0" fontId="0" fillId="25" borderId="50" xfId="0" applyFill="1" applyBorder="1"/>
    <xf numFmtId="0" fontId="21" fillId="24" borderId="52" xfId="0" applyFont="1" applyFill="1" applyBorder="1"/>
    <xf numFmtId="0" fontId="21" fillId="24" borderId="65" xfId="0" applyFont="1" applyFill="1" applyBorder="1"/>
    <xf numFmtId="0" fontId="0" fillId="24" borderId="53" xfId="0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1" fillId="24" borderId="58" xfId="0" applyFont="1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0" borderId="0" xfId="0" applyFill="1"/>
    <xf numFmtId="0" fontId="0" fillId="24" borderId="65" xfId="0" applyFill="1" applyBorder="1" applyAlignment="1">
      <alignment horizontal="center"/>
    </xf>
    <xf numFmtId="0" fontId="0" fillId="26" borderId="52" xfId="0" applyFill="1" applyBorder="1" applyAlignment="1">
      <alignment horizontal="center"/>
    </xf>
    <xf numFmtId="0" fontId="0" fillId="26" borderId="54" xfId="0" applyFill="1" applyBorder="1" applyAlignment="1">
      <alignment horizontal="center"/>
    </xf>
    <xf numFmtId="0" fontId="0" fillId="26" borderId="56" xfId="0" applyFill="1" applyBorder="1" applyAlignment="1">
      <alignment horizontal="center"/>
    </xf>
    <xf numFmtId="0" fontId="0" fillId="26" borderId="57" xfId="0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27" borderId="53" xfId="0" applyFill="1" applyBorder="1" applyAlignment="1">
      <alignment horizontal="center"/>
    </xf>
    <xf numFmtId="0" fontId="0" fillId="27" borderId="52" xfId="0" applyFill="1" applyBorder="1" applyAlignment="1">
      <alignment horizontal="center"/>
    </xf>
    <xf numFmtId="0" fontId="21" fillId="28" borderId="53" xfId="0" applyFont="1" applyFill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1" xfId="0" applyBorder="1"/>
    <xf numFmtId="0" fontId="0" fillId="0" borderId="35" xfId="0" applyBorder="1" applyAlignment="1">
      <alignment horizontal="center"/>
    </xf>
    <xf numFmtId="0" fontId="25" fillId="0" borderId="52" xfId="0" applyFont="1" applyBorder="1"/>
    <xf numFmtId="0" fontId="0" fillId="0" borderId="86" xfId="0" applyBorder="1" applyAlignment="1">
      <alignment horizontal="center"/>
    </xf>
    <xf numFmtId="0" fontId="25" fillId="0" borderId="16" xfId="0" applyFont="1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9" fontId="0" fillId="0" borderId="57" xfId="0" applyNumberFormat="1" applyBorder="1"/>
    <xf numFmtId="9" fontId="0" fillId="0" borderId="57" xfId="0" applyNumberFormat="1" applyBorder="1" applyAlignment="1">
      <alignment horizontal="center"/>
    </xf>
    <xf numFmtId="0" fontId="0" fillId="0" borderId="48" xfId="0" applyBorder="1" applyAlignment="1">
      <alignment vertical="center"/>
    </xf>
    <xf numFmtId="165" fontId="0" fillId="0" borderId="47" xfId="0" applyNumberFormat="1" applyBorder="1" applyAlignment="1">
      <alignment vertical="center"/>
    </xf>
    <xf numFmtId="0" fontId="0" fillId="0" borderId="74" xfId="0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165" fontId="0" fillId="0" borderId="33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1" fillId="24" borderId="41" xfId="0" applyFont="1" applyFill="1" applyBorder="1" applyAlignment="1">
      <alignment horizontal="center"/>
    </xf>
    <xf numFmtId="0" fontId="0" fillId="24" borderId="69" xfId="0" applyFill="1" applyBorder="1" applyAlignment="1">
      <alignment horizontal="center"/>
    </xf>
    <xf numFmtId="0" fontId="1" fillId="24" borderId="71" xfId="0" applyFont="1" applyFill="1" applyBorder="1" applyAlignment="1">
      <alignment horizontal="center"/>
    </xf>
    <xf numFmtId="0" fontId="1" fillId="0" borderId="67" xfId="0" applyFont="1" applyFill="1" applyBorder="1"/>
    <xf numFmtId="0" fontId="0" fillId="0" borderId="0" xfId="0" applyBorder="1" applyAlignment="1"/>
    <xf numFmtId="0" fontId="0" fillId="0" borderId="46" xfId="0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0" fillId="25" borderId="27" xfId="0" applyFill="1" applyBorder="1"/>
    <xf numFmtId="0" fontId="0" fillId="24" borderId="72" xfId="0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28" borderId="52" xfId="0" applyFont="1" applyFill="1" applyBorder="1" applyAlignment="1">
      <alignment horizontal="center"/>
    </xf>
    <xf numFmtId="0" fontId="0" fillId="0" borderId="16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24" borderId="67" xfId="0" applyFont="1" applyFill="1" applyBorder="1"/>
    <xf numFmtId="0" fontId="1" fillId="24" borderId="62" xfId="0" applyFont="1" applyFill="1" applyBorder="1" applyAlignment="1">
      <alignment horizontal="center"/>
    </xf>
    <xf numFmtId="0" fontId="1" fillId="0" borderId="67" xfId="0" applyFont="1" applyBorder="1"/>
    <xf numFmtId="0" fontId="1" fillId="24" borderId="59" xfId="0" applyFont="1" applyFill="1" applyBorder="1"/>
    <xf numFmtId="9" fontId="0" fillId="0" borderId="25" xfId="0" applyNumberFormat="1" applyBorder="1"/>
    <xf numFmtId="0" fontId="1" fillId="0" borderId="48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/>
    </xf>
    <xf numFmtId="0" fontId="0" fillId="25" borderId="58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0" fillId="25" borderId="66" xfId="0" applyFill="1" applyBorder="1" applyAlignment="1">
      <alignment horizontal="center"/>
    </xf>
    <xf numFmtId="0" fontId="0" fillId="25" borderId="37" xfId="0" applyFill="1" applyBorder="1" applyAlignment="1">
      <alignment horizontal="center"/>
    </xf>
    <xf numFmtId="0" fontId="0" fillId="25" borderId="8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0" fillId="26" borderId="53" xfId="0" applyFill="1" applyBorder="1" applyAlignment="1">
      <alignment horizontal="center"/>
    </xf>
    <xf numFmtId="0" fontId="0" fillId="24" borderId="37" xfId="0" applyFill="1" applyBorder="1"/>
    <xf numFmtId="0" fontId="0" fillId="25" borderId="89" xfId="0" applyFill="1" applyBorder="1" applyAlignment="1">
      <alignment horizontal="center"/>
    </xf>
    <xf numFmtId="0" fontId="0" fillId="0" borderId="65" xfId="0" applyFill="1" applyBorder="1"/>
    <xf numFmtId="0" fontId="0" fillId="0" borderId="66" xfId="0" applyFill="1" applyBorder="1"/>
    <xf numFmtId="0" fontId="0" fillId="25" borderId="21" xfId="0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24" borderId="35" xfId="0" applyFont="1" applyFill="1" applyBorder="1" applyAlignment="1">
      <alignment horizontal="left"/>
    </xf>
    <xf numFmtId="0" fontId="1" fillId="24" borderId="49" xfId="0" applyFont="1" applyFill="1" applyBorder="1"/>
    <xf numFmtId="0" fontId="0" fillId="0" borderId="0" xfId="0" applyFill="1" applyBorder="1" applyAlignment="1">
      <alignment vertical="center"/>
    </xf>
    <xf numFmtId="0" fontId="0" fillId="0" borderId="44" xfId="0" applyFill="1" applyBorder="1" applyAlignment="1">
      <alignment horizontal="right" vertical="center"/>
    </xf>
    <xf numFmtId="0" fontId="1" fillId="24" borderId="44" xfId="0" applyFont="1" applyFill="1" applyBorder="1" applyAlignment="1">
      <alignment horizontal="right" vertical="center"/>
    </xf>
    <xf numFmtId="0" fontId="1" fillId="0" borderId="3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6" xfId="0" applyFill="1" applyBorder="1" applyAlignment="1">
      <alignment horizontal="right" vertical="center"/>
    </xf>
    <xf numFmtId="0" fontId="0" fillId="0" borderId="37" xfId="0" applyBorder="1" applyAlignment="1">
      <alignment horizontal="center"/>
    </xf>
    <xf numFmtId="0" fontId="0" fillId="0" borderId="73" xfId="0" applyBorder="1" applyAlignment="1">
      <alignment horizontal="center"/>
    </xf>
    <xf numFmtId="0" fontId="21" fillId="0" borderId="0" xfId="0" applyFont="1" applyAlignment="1">
      <alignment horizontal="center" wrapText="1"/>
    </xf>
    <xf numFmtId="0" fontId="24" fillId="0" borderId="74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0" xfId="0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65" xfId="0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24" borderId="21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1" fillId="24" borderId="49" xfId="0" applyFont="1" applyFill="1" applyBorder="1" applyAlignment="1">
      <alignment horizontal="center" vertical="center"/>
    </xf>
    <xf numFmtId="0" fontId="1" fillId="24" borderId="59" xfId="0" applyFont="1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1" fillId="24" borderId="46" xfId="0" applyFont="1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0" fillId="24" borderId="70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77" xfId="0" applyFill="1" applyBorder="1" applyAlignment="1">
      <alignment horizontal="center" vertical="center"/>
    </xf>
    <xf numFmtId="0" fontId="0" fillId="24" borderId="69" xfId="0" applyFill="1" applyBorder="1" applyAlignment="1">
      <alignment horizontal="center" vertical="center"/>
    </xf>
    <xf numFmtId="0" fontId="1" fillId="24" borderId="44" xfId="0" applyFont="1" applyFill="1" applyBorder="1" applyAlignment="1">
      <alignment horizontal="center" vertical="center"/>
    </xf>
    <xf numFmtId="0" fontId="1" fillId="24" borderId="69" xfId="0" applyFont="1" applyFill="1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0" fontId="21" fillId="26" borderId="52" xfId="0" applyFont="1" applyFill="1" applyBorder="1" applyAlignment="1">
      <alignment horizontal="center"/>
    </xf>
    <xf numFmtId="0" fontId="21" fillId="26" borderId="66" xfId="0" applyFont="1" applyFill="1" applyBorder="1" applyAlignment="1">
      <alignment horizontal="center"/>
    </xf>
    <xf numFmtId="0" fontId="0" fillId="24" borderId="8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76" xfId="0" applyFill="1" applyBorder="1" applyAlignment="1">
      <alignment horizontal="center" vertical="center"/>
    </xf>
    <xf numFmtId="0" fontId="21" fillId="27" borderId="52" xfId="0" applyFont="1" applyFill="1" applyBorder="1" applyAlignment="1">
      <alignment horizontal="center"/>
    </xf>
    <xf numFmtId="0" fontId="21" fillId="27" borderId="66" xfId="0" applyFont="1" applyFill="1" applyBorder="1" applyAlignment="1">
      <alignment horizontal="center"/>
    </xf>
    <xf numFmtId="0" fontId="21" fillId="28" borderId="52" xfId="0" applyFont="1" applyFill="1" applyBorder="1" applyAlignment="1">
      <alignment horizontal="center"/>
    </xf>
    <xf numFmtId="0" fontId="21" fillId="28" borderId="66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6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68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24" borderId="51" xfId="0" applyFont="1" applyFill="1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60" xfId="0" applyFill="1" applyBorder="1" applyAlignment="1">
      <alignment horizontal="center" vertical="center"/>
    </xf>
    <xf numFmtId="0" fontId="0" fillId="24" borderId="62" xfId="0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/>
    </xf>
    <xf numFmtId="0" fontId="1" fillId="24" borderId="62" xfId="0" applyFont="1" applyFill="1" applyBorder="1" applyAlignment="1">
      <alignment horizontal="center" vertical="center"/>
    </xf>
    <xf numFmtId="0" fontId="0" fillId="0" borderId="34" xfId="0" applyFill="1" applyBorder="1"/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49" xfId="0" applyFont="1" applyBorder="1"/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1" fillId="0" borderId="10" xfId="0" applyFont="1" applyFill="1" applyBorder="1"/>
    <xf numFmtId="0" fontId="0" fillId="25" borderId="53" xfId="0" applyFill="1" applyBorder="1" applyAlignment="1">
      <alignment horizontal="center"/>
    </xf>
    <xf numFmtId="0" fontId="0" fillId="24" borderId="50" xfId="0" applyFill="1" applyBorder="1"/>
    <xf numFmtId="0" fontId="1" fillId="24" borderId="89" xfId="0" applyFont="1" applyFill="1" applyBorder="1"/>
    <xf numFmtId="0" fontId="0" fillId="24" borderId="5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164" fontId="0" fillId="24" borderId="23" xfId="0" applyNumberFormat="1" applyFill="1" applyBorder="1" applyAlignment="1">
      <alignment horizontal="center"/>
    </xf>
    <xf numFmtId="164" fontId="0" fillId="24" borderId="24" xfId="0" applyNumberForma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51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21" fillId="0" borderId="16" xfId="0" applyFont="1" applyFill="1" applyBorder="1"/>
    <xf numFmtId="0" fontId="21" fillId="0" borderId="0" xfId="0" applyFont="1" applyFill="1" applyBorder="1"/>
    <xf numFmtId="0" fontId="1" fillId="0" borderId="50" xfId="0" applyFont="1" applyBorder="1"/>
    <xf numFmtId="0" fontId="1" fillId="0" borderId="16" xfId="0" applyFont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showGridLines="0" topLeftCell="A33" zoomScaleNormal="118" workbookViewId="0">
      <selection activeCell="A60" sqref="A60:M60"/>
    </sheetView>
  </sheetViews>
  <sheetFormatPr defaultColWidth="0" defaultRowHeight="12.75" zeroHeight="1"/>
  <cols>
    <col min="1" max="1" width="3.140625" customWidth="1"/>
    <col min="2" max="2" width="39.7109375" customWidth="1"/>
    <col min="3" max="3" width="6.85546875" customWidth="1"/>
    <col min="4" max="4" width="7.5703125" customWidth="1"/>
    <col min="5" max="5" width="12.7109375" customWidth="1"/>
    <col min="6" max="6" width="9.85546875" customWidth="1"/>
    <col min="7" max="7" width="8.42578125" customWidth="1"/>
    <col min="8" max="8" width="8.5703125" customWidth="1"/>
    <col min="9" max="9" width="10" customWidth="1"/>
    <col min="10" max="10" width="8.140625" customWidth="1"/>
    <col min="11" max="11" width="8.7109375" customWidth="1"/>
    <col min="12" max="12" width="13.28515625" customWidth="1"/>
    <col min="13" max="13" width="7" customWidth="1"/>
    <col min="14" max="14" width="9.140625" customWidth="1"/>
  </cols>
  <sheetData>
    <row r="1" spans="1:13"/>
    <row r="2" spans="1:13" ht="15.75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</row>
    <row r="3" spans="1:13" ht="15.75">
      <c r="A3" s="547" t="s">
        <v>1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2"/>
      <c r="B7" s="3" t="s">
        <v>2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B8" t="s">
        <v>3</v>
      </c>
    </row>
    <row r="9" spans="1:13">
      <c r="B9" t="s">
        <v>4</v>
      </c>
    </row>
    <row r="10" spans="1:13">
      <c r="B10" t="s">
        <v>5</v>
      </c>
    </row>
    <row r="11" spans="1:13">
      <c r="B11" t="s">
        <v>6</v>
      </c>
    </row>
    <row r="12" spans="1:13"/>
    <row r="13" spans="1:13" ht="13.5" thickBot="1">
      <c r="B13" s="4" t="s">
        <v>7</v>
      </c>
      <c r="G13" s="5"/>
    </row>
    <row r="14" spans="1:13">
      <c r="A14" s="6" t="s">
        <v>8</v>
      </c>
      <c r="B14" s="7"/>
      <c r="C14" s="8"/>
      <c r="D14" s="524" t="s">
        <v>9</v>
      </c>
      <c r="E14" s="525"/>
      <c r="F14" s="525"/>
      <c r="G14" s="9" t="s">
        <v>10</v>
      </c>
      <c r="H14" s="10" t="s">
        <v>11</v>
      </c>
      <c r="I14" s="11" t="s">
        <v>12</v>
      </c>
      <c r="J14" s="530" t="s">
        <v>13</v>
      </c>
      <c r="K14" s="531"/>
      <c r="L14" s="531"/>
      <c r="M14" s="532"/>
    </row>
    <row r="15" spans="1:13">
      <c r="A15" s="12"/>
      <c r="B15" s="13" t="s">
        <v>14</v>
      </c>
      <c r="C15" s="14" t="s">
        <v>15</v>
      </c>
      <c r="D15" s="15" t="s">
        <v>16</v>
      </c>
      <c r="E15" s="16" t="s">
        <v>17</v>
      </c>
      <c r="F15" s="17" t="s">
        <v>18</v>
      </c>
      <c r="G15" s="18" t="s">
        <v>19</v>
      </c>
      <c r="H15" s="19" t="s">
        <v>20</v>
      </c>
      <c r="I15" s="20" t="s">
        <v>21</v>
      </c>
      <c r="J15" s="21" t="s">
        <v>16</v>
      </c>
      <c r="K15" s="527" t="s">
        <v>22</v>
      </c>
      <c r="L15" s="527"/>
      <c r="M15" s="22" t="s">
        <v>23</v>
      </c>
    </row>
    <row r="16" spans="1:13">
      <c r="A16" s="23"/>
      <c r="B16" s="13" t="s">
        <v>24</v>
      </c>
      <c r="C16" s="24"/>
      <c r="D16" s="25"/>
      <c r="E16" s="16" t="s">
        <v>25</v>
      </c>
      <c r="F16" s="26" t="s">
        <v>26</v>
      </c>
      <c r="G16" s="27" t="s">
        <v>27</v>
      </c>
      <c r="H16" s="19"/>
      <c r="I16" s="28" t="s">
        <v>28</v>
      </c>
      <c r="J16" s="29"/>
      <c r="K16" s="30" t="s">
        <v>29</v>
      </c>
      <c r="L16" s="31" t="s">
        <v>30</v>
      </c>
      <c r="M16" s="32"/>
    </row>
    <row r="17" spans="1:13">
      <c r="A17" s="25"/>
      <c r="B17" s="13"/>
      <c r="C17" s="33"/>
      <c r="D17" s="25"/>
      <c r="E17" s="16" t="s">
        <v>31</v>
      </c>
      <c r="F17" s="34" t="s">
        <v>32</v>
      </c>
      <c r="G17" s="35" t="s">
        <v>33</v>
      </c>
      <c r="H17" s="33"/>
      <c r="I17" s="20" t="s">
        <v>34</v>
      </c>
      <c r="J17" s="36"/>
      <c r="K17" s="37"/>
      <c r="L17" s="38"/>
      <c r="M17" s="39"/>
    </row>
    <row r="18" spans="1:13">
      <c r="A18" s="25"/>
      <c r="B18" s="40"/>
      <c r="C18" s="41"/>
      <c r="D18" s="25"/>
      <c r="E18" s="16" t="s">
        <v>35</v>
      </c>
      <c r="F18" s="34"/>
      <c r="G18" s="35" t="s">
        <v>36</v>
      </c>
      <c r="H18" s="42"/>
      <c r="I18" s="25" t="s">
        <v>106</v>
      </c>
      <c r="J18" s="43"/>
      <c r="K18" s="37"/>
      <c r="L18" s="44"/>
      <c r="M18" s="45"/>
    </row>
    <row r="19" spans="1:13">
      <c r="A19" s="25"/>
      <c r="B19" s="40"/>
      <c r="C19" s="41"/>
      <c r="D19" s="25"/>
      <c r="E19" s="16"/>
      <c r="F19" s="34"/>
      <c r="G19" s="35"/>
      <c r="H19" s="42"/>
      <c r="I19" s="25"/>
      <c r="J19" s="43"/>
      <c r="K19" s="37"/>
      <c r="L19" s="44"/>
      <c r="M19" s="45"/>
    </row>
    <row r="20" spans="1:13" ht="13.5" thickBot="1">
      <c r="A20" s="46"/>
      <c r="B20" s="47"/>
      <c r="C20" s="5"/>
      <c r="D20" s="46"/>
      <c r="E20" s="48"/>
      <c r="F20" s="49"/>
      <c r="G20" s="48"/>
      <c r="H20" s="5"/>
      <c r="I20" s="46"/>
      <c r="J20" s="50"/>
      <c r="K20" s="51"/>
      <c r="L20" s="52"/>
      <c r="M20" s="53"/>
    </row>
    <row r="21" spans="1:13" ht="13.5" thickBot="1">
      <c r="A21" s="46"/>
      <c r="B21" s="54" t="s">
        <v>37</v>
      </c>
      <c r="C21" s="55"/>
      <c r="D21" s="5"/>
      <c r="E21" s="5"/>
      <c r="F21" s="5"/>
      <c r="G21" s="5"/>
      <c r="H21" s="5"/>
      <c r="I21" s="5"/>
      <c r="J21" s="5"/>
      <c r="K21" s="5"/>
      <c r="L21" s="5"/>
      <c r="M21" s="56"/>
    </row>
    <row r="22" spans="1:13" ht="13.5" thickBot="1">
      <c r="A22" s="57" t="s">
        <v>38</v>
      </c>
      <c r="B22" s="58" t="s">
        <v>39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1:13">
      <c r="A23" s="61">
        <v>1</v>
      </c>
      <c r="B23" s="62" t="s">
        <v>40</v>
      </c>
      <c r="C23" s="63"/>
      <c r="D23" s="64"/>
      <c r="E23" s="65"/>
      <c r="F23" s="66"/>
      <c r="G23" s="66"/>
      <c r="H23" s="66"/>
      <c r="I23" s="67" t="s">
        <v>41</v>
      </c>
      <c r="J23" s="68"/>
      <c r="K23" s="66"/>
      <c r="L23" s="66"/>
      <c r="M23" s="69"/>
    </row>
    <row r="24" spans="1:13">
      <c r="A24" s="61">
        <v>2</v>
      </c>
      <c r="B24" s="70" t="s">
        <v>42</v>
      </c>
      <c r="C24" s="61"/>
      <c r="D24" s="71"/>
      <c r="E24" s="72"/>
      <c r="F24" s="73"/>
      <c r="G24" s="73"/>
      <c r="H24" s="73"/>
      <c r="I24" s="74" t="s">
        <v>41</v>
      </c>
      <c r="J24" s="75"/>
      <c r="K24" s="73"/>
      <c r="L24" s="73"/>
      <c r="M24" s="76"/>
    </row>
    <row r="25" spans="1:13">
      <c r="A25" s="61">
        <v>3</v>
      </c>
      <c r="B25" s="70" t="s">
        <v>43</v>
      </c>
      <c r="C25" s="61"/>
      <c r="D25" s="71"/>
      <c r="E25" s="72"/>
      <c r="F25" s="73"/>
      <c r="G25" s="73"/>
      <c r="H25" s="73"/>
      <c r="I25" s="74" t="s">
        <v>41</v>
      </c>
      <c r="J25" s="75"/>
      <c r="K25" s="73"/>
      <c r="L25" s="73"/>
      <c r="M25" s="76"/>
    </row>
    <row r="26" spans="1:13">
      <c r="A26" s="77">
        <v>4</v>
      </c>
      <c r="B26" s="78" t="s">
        <v>44</v>
      </c>
      <c r="C26" s="77"/>
      <c r="D26" s="79"/>
      <c r="E26" s="80"/>
      <c r="F26" s="81"/>
      <c r="G26" s="81"/>
      <c r="H26" s="81"/>
      <c r="I26" s="22" t="s">
        <v>45</v>
      </c>
      <c r="J26" s="82"/>
      <c r="K26" s="81"/>
      <c r="L26" s="81"/>
      <c r="M26" s="83"/>
    </row>
    <row r="27" spans="1:13" ht="13.5" thickBot="1">
      <c r="A27" s="25">
        <v>5</v>
      </c>
      <c r="B27" s="84" t="s">
        <v>46</v>
      </c>
      <c r="C27" s="25"/>
      <c r="D27" s="43"/>
      <c r="E27" s="37"/>
      <c r="F27" s="44"/>
      <c r="G27" s="44"/>
      <c r="H27" s="44"/>
      <c r="I27" s="45"/>
      <c r="J27" s="85"/>
      <c r="K27" s="44"/>
      <c r="L27" s="44"/>
      <c r="M27" s="45"/>
    </row>
    <row r="28" spans="1:13" ht="13.5" thickBot="1">
      <c r="A28" s="86"/>
      <c r="B28" s="87" t="s">
        <v>47</v>
      </c>
      <c r="C28" s="86"/>
      <c r="D28" s="88"/>
      <c r="E28" s="89"/>
      <c r="F28" s="90"/>
      <c r="G28" s="90"/>
      <c r="H28" s="90" t="s">
        <v>48</v>
      </c>
      <c r="I28" s="91" t="s">
        <v>48</v>
      </c>
      <c r="J28" s="92"/>
      <c r="K28" s="90"/>
      <c r="L28" s="90"/>
      <c r="M28" s="91"/>
    </row>
    <row r="29" spans="1:13">
      <c r="A29" s="93"/>
      <c r="B29" s="62" t="s">
        <v>107</v>
      </c>
      <c r="C29" s="93"/>
      <c r="D29" s="94"/>
      <c r="E29" s="95"/>
      <c r="F29" s="96"/>
      <c r="G29" s="96"/>
      <c r="H29" s="97" t="s">
        <v>48</v>
      </c>
      <c r="I29" s="67" t="s">
        <v>48</v>
      </c>
      <c r="J29" s="98"/>
      <c r="K29" s="96"/>
      <c r="L29" s="96"/>
      <c r="M29" s="99"/>
    </row>
    <row r="30" spans="1:13" ht="13.5" thickBot="1">
      <c r="A30" s="77"/>
      <c r="B30" s="100" t="s">
        <v>108</v>
      </c>
      <c r="C30" s="77"/>
      <c r="D30" s="101"/>
      <c r="E30" s="102"/>
      <c r="F30" s="103"/>
      <c r="G30" s="103"/>
      <c r="H30" s="104" t="s">
        <v>48</v>
      </c>
      <c r="I30" s="105" t="s">
        <v>48</v>
      </c>
      <c r="J30" s="82"/>
      <c r="K30" s="103"/>
      <c r="L30" s="103"/>
      <c r="M30" s="22"/>
    </row>
    <row r="31" spans="1:13" ht="13.5" thickBot="1">
      <c r="A31" s="106" t="s">
        <v>49</v>
      </c>
      <c r="B31" s="107" t="s">
        <v>50</v>
      </c>
      <c r="C31" s="107"/>
      <c r="D31" s="107"/>
      <c r="E31" s="107"/>
      <c r="F31" s="108"/>
      <c r="G31" s="108"/>
      <c r="H31" s="108"/>
      <c r="I31" s="108"/>
      <c r="J31" s="108"/>
      <c r="K31" s="108"/>
      <c r="L31" s="108"/>
      <c r="M31" s="109"/>
    </row>
    <row r="32" spans="1:13">
      <c r="A32" s="110" t="s">
        <v>51</v>
      </c>
      <c r="B32" s="111" t="s">
        <v>52</v>
      </c>
      <c r="C32" s="93"/>
      <c r="D32" s="112"/>
      <c r="E32" s="113"/>
      <c r="F32" s="114"/>
      <c r="G32" s="114"/>
      <c r="H32" s="114"/>
      <c r="I32" s="115"/>
      <c r="J32" s="63"/>
      <c r="K32" s="66"/>
      <c r="L32" s="66"/>
      <c r="M32" s="69"/>
    </row>
    <row r="33" spans="1:13" ht="13.5" thickBot="1">
      <c r="A33" s="77"/>
      <c r="B33" s="116" t="s">
        <v>52</v>
      </c>
      <c r="C33" s="77"/>
      <c r="D33" s="79"/>
      <c r="E33" s="80"/>
      <c r="F33" s="81"/>
      <c r="G33" s="81"/>
      <c r="H33" s="81"/>
      <c r="I33" s="83"/>
      <c r="J33" s="77"/>
      <c r="K33" s="81"/>
      <c r="L33" s="81"/>
      <c r="M33" s="83"/>
    </row>
    <row r="34" spans="1:13" ht="13.5" thickBot="1">
      <c r="A34" s="86"/>
      <c r="B34" s="87" t="s">
        <v>47</v>
      </c>
      <c r="C34" s="86"/>
      <c r="D34" s="88"/>
      <c r="E34" s="89"/>
      <c r="F34" s="90"/>
      <c r="G34" s="90"/>
      <c r="H34" s="90" t="s">
        <v>48</v>
      </c>
      <c r="I34" s="91" t="s">
        <v>48</v>
      </c>
      <c r="J34" s="117"/>
      <c r="K34" s="90"/>
      <c r="L34" s="90"/>
      <c r="M34" s="91"/>
    </row>
    <row r="35" spans="1:13">
      <c r="A35" s="25"/>
      <c r="B35" s="118" t="s">
        <v>107</v>
      </c>
      <c r="C35" s="25"/>
      <c r="D35" s="119"/>
      <c r="E35" s="120"/>
      <c r="F35" s="121"/>
      <c r="G35" s="121"/>
      <c r="H35" s="122" t="s">
        <v>48</v>
      </c>
      <c r="I35" s="123" t="s">
        <v>48</v>
      </c>
      <c r="J35" s="15"/>
      <c r="K35" s="121"/>
      <c r="L35" s="121"/>
      <c r="M35" s="124"/>
    </row>
    <row r="36" spans="1:13" ht="13.5" thickBot="1">
      <c r="A36" s="125"/>
      <c r="B36" s="126" t="s">
        <v>108</v>
      </c>
      <c r="C36" s="127"/>
      <c r="D36" s="128"/>
      <c r="E36" s="128"/>
      <c r="F36" s="128"/>
      <c r="G36" s="128"/>
      <c r="H36" s="128" t="s">
        <v>48</v>
      </c>
      <c r="I36" s="129" t="s">
        <v>48</v>
      </c>
      <c r="J36" s="130"/>
      <c r="K36" s="128"/>
      <c r="L36" s="128"/>
      <c r="M36" s="129"/>
    </row>
    <row r="37" spans="1:13" ht="13.5" thickBot="1">
      <c r="A37" s="106" t="s">
        <v>53</v>
      </c>
      <c r="B37" s="107" t="s">
        <v>54</v>
      </c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9"/>
    </row>
    <row r="38" spans="1:13" ht="13.5" thickBot="1">
      <c r="A38" s="87">
        <v>1</v>
      </c>
      <c r="B38" s="111" t="s">
        <v>55</v>
      </c>
      <c r="C38" s="93"/>
      <c r="D38" s="112"/>
      <c r="E38" s="113"/>
      <c r="F38" s="114"/>
      <c r="G38" s="114"/>
      <c r="H38" s="114"/>
      <c r="I38" s="115"/>
      <c r="J38" s="63"/>
      <c r="K38" s="66"/>
      <c r="L38" s="131"/>
      <c r="M38" s="69"/>
    </row>
    <row r="39" spans="1:13" ht="13.5" thickBot="1">
      <c r="A39" s="25"/>
      <c r="B39" s="116" t="s">
        <v>52</v>
      </c>
      <c r="C39" s="77"/>
      <c r="D39" s="79"/>
      <c r="E39" s="80"/>
      <c r="F39" s="81"/>
      <c r="G39" s="81"/>
      <c r="H39" s="81"/>
      <c r="I39" s="83"/>
      <c r="J39" s="132"/>
      <c r="K39" s="127"/>
      <c r="L39" s="127"/>
      <c r="M39" s="53"/>
    </row>
    <row r="40" spans="1:13" ht="13.5" thickBot="1">
      <c r="A40" s="86"/>
      <c r="B40" s="87" t="s">
        <v>47</v>
      </c>
      <c r="C40" s="86"/>
      <c r="D40" s="88"/>
      <c r="E40" s="89"/>
      <c r="F40" s="90"/>
      <c r="G40" s="90"/>
      <c r="H40" s="90" t="s">
        <v>48</v>
      </c>
      <c r="I40" s="91" t="s">
        <v>48</v>
      </c>
      <c r="J40" s="92"/>
      <c r="K40" s="90"/>
      <c r="L40" s="90"/>
      <c r="M40" s="91"/>
    </row>
    <row r="41" spans="1:13">
      <c r="A41" s="93"/>
      <c r="B41" s="62" t="s">
        <v>107</v>
      </c>
      <c r="C41" s="93"/>
      <c r="D41" s="94"/>
      <c r="E41" s="95"/>
      <c r="F41" s="96"/>
      <c r="G41" s="96"/>
      <c r="H41" s="97" t="s">
        <v>48</v>
      </c>
      <c r="I41" s="67" t="s">
        <v>48</v>
      </c>
      <c r="J41" s="98"/>
      <c r="K41" s="96"/>
      <c r="L41" s="96"/>
      <c r="M41" s="99"/>
    </row>
    <row r="42" spans="1:13" ht="13.5" thickBot="1">
      <c r="A42" s="77"/>
      <c r="B42" s="100" t="s">
        <v>108</v>
      </c>
      <c r="C42" s="77"/>
      <c r="D42" s="101"/>
      <c r="E42" s="102"/>
      <c r="F42" s="103"/>
      <c r="G42" s="103"/>
      <c r="H42" s="104" t="s">
        <v>48</v>
      </c>
      <c r="I42" s="105" t="s">
        <v>48</v>
      </c>
      <c r="J42" s="82"/>
      <c r="K42" s="103"/>
      <c r="L42" s="103"/>
      <c r="M42" s="22"/>
    </row>
    <row r="43" spans="1:13" ht="13.5" thickBot="1">
      <c r="A43" s="106" t="s">
        <v>56</v>
      </c>
      <c r="B43" s="107" t="s">
        <v>57</v>
      </c>
      <c r="C43" s="107"/>
      <c r="D43" s="108"/>
      <c r="E43" s="108"/>
      <c r="F43" s="108"/>
      <c r="G43" s="108"/>
      <c r="H43" s="108"/>
      <c r="I43" s="108"/>
      <c r="J43" s="108"/>
      <c r="K43" s="108"/>
      <c r="L43" s="108"/>
      <c r="M43" s="109"/>
    </row>
    <row r="44" spans="1:13">
      <c r="A44" s="93">
        <v>1</v>
      </c>
      <c r="B44" s="111" t="s">
        <v>55</v>
      </c>
      <c r="C44" s="93"/>
      <c r="D44" s="112"/>
      <c r="E44" s="113"/>
      <c r="F44" s="114"/>
      <c r="G44" s="114"/>
      <c r="H44" s="114"/>
      <c r="I44" s="115"/>
      <c r="J44" s="133"/>
      <c r="K44" s="114"/>
      <c r="L44" s="114"/>
      <c r="M44" s="115"/>
    </row>
    <row r="45" spans="1:13" ht="13.5" thickBot="1">
      <c r="A45" s="77"/>
      <c r="B45" s="116" t="s">
        <v>52</v>
      </c>
      <c r="C45" s="77"/>
      <c r="D45" s="79"/>
      <c r="E45" s="80"/>
      <c r="F45" s="81"/>
      <c r="G45" s="81"/>
      <c r="H45" s="81"/>
      <c r="I45" s="83"/>
      <c r="J45" s="134"/>
      <c r="K45" s="81"/>
      <c r="L45" s="81"/>
      <c r="M45" s="83"/>
    </row>
    <row r="46" spans="1:13" ht="13.5" thickBot="1">
      <c r="A46" s="86"/>
      <c r="B46" s="87" t="s">
        <v>47</v>
      </c>
      <c r="C46" s="86"/>
      <c r="D46" s="88"/>
      <c r="E46" s="89"/>
      <c r="F46" s="90"/>
      <c r="G46" s="90"/>
      <c r="H46" s="90" t="s">
        <v>48</v>
      </c>
      <c r="I46" s="91" t="s">
        <v>48</v>
      </c>
      <c r="J46" s="92"/>
      <c r="K46" s="90"/>
      <c r="L46" s="90"/>
      <c r="M46" s="91"/>
    </row>
    <row r="47" spans="1:13">
      <c r="A47" s="93"/>
      <c r="B47" s="62" t="s">
        <v>107</v>
      </c>
      <c r="C47" s="93"/>
      <c r="D47" s="94"/>
      <c r="E47" s="95"/>
      <c r="F47" s="96"/>
      <c r="G47" s="96"/>
      <c r="H47" s="97" t="s">
        <v>48</v>
      </c>
      <c r="I47" s="67" t="s">
        <v>48</v>
      </c>
      <c r="J47" s="98"/>
      <c r="K47" s="96"/>
      <c r="L47" s="96"/>
      <c r="M47" s="99"/>
    </row>
    <row r="48" spans="1:13" ht="13.5" thickBot="1">
      <c r="A48" s="77"/>
      <c r="B48" s="100" t="s">
        <v>108</v>
      </c>
      <c r="C48" s="77"/>
      <c r="D48" s="101"/>
      <c r="E48" s="102"/>
      <c r="F48" s="103"/>
      <c r="G48" s="103"/>
      <c r="H48" s="104" t="s">
        <v>48</v>
      </c>
      <c r="I48" s="105" t="s">
        <v>48</v>
      </c>
      <c r="J48" s="82"/>
      <c r="K48" s="103"/>
      <c r="L48" s="103"/>
      <c r="M48" s="22"/>
    </row>
    <row r="49" spans="1:13" ht="13.5" thickBot="1">
      <c r="A49" s="106" t="s">
        <v>58</v>
      </c>
      <c r="B49" s="107" t="s">
        <v>59</v>
      </c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9"/>
    </row>
    <row r="50" spans="1:13">
      <c r="A50" s="93">
        <v>1</v>
      </c>
      <c r="B50" s="111" t="s">
        <v>55</v>
      </c>
      <c r="C50" s="93"/>
      <c r="D50" s="112"/>
      <c r="E50" s="113"/>
      <c r="F50" s="114"/>
      <c r="G50" s="114"/>
      <c r="H50" s="114"/>
      <c r="I50" s="115"/>
      <c r="J50" s="133"/>
      <c r="K50" s="114"/>
      <c r="L50" s="114"/>
      <c r="M50" s="115"/>
    </row>
    <row r="51" spans="1:13" ht="13.5" thickBot="1">
      <c r="A51" s="77"/>
      <c r="B51" s="116" t="s">
        <v>52</v>
      </c>
      <c r="C51" s="77"/>
      <c r="D51" s="79"/>
      <c r="E51" s="80"/>
      <c r="F51" s="81"/>
      <c r="G51" s="81"/>
      <c r="H51" s="81"/>
      <c r="I51" s="83"/>
      <c r="J51" s="134"/>
      <c r="K51" s="81"/>
      <c r="L51" s="81"/>
      <c r="M51" s="83"/>
    </row>
    <row r="52" spans="1:13" ht="13.5" thickBot="1">
      <c r="A52" s="86"/>
      <c r="B52" s="87" t="s">
        <v>47</v>
      </c>
      <c r="C52" s="86"/>
      <c r="D52" s="88"/>
      <c r="E52" s="89"/>
      <c r="F52" s="90"/>
      <c r="G52" s="90"/>
      <c r="H52" s="90" t="s">
        <v>48</v>
      </c>
      <c r="I52" s="91" t="s">
        <v>48</v>
      </c>
      <c r="J52" s="92"/>
      <c r="K52" s="90"/>
      <c r="L52" s="90"/>
      <c r="M52" s="91"/>
    </row>
    <row r="53" spans="1:13">
      <c r="A53" s="93"/>
      <c r="B53" s="62" t="s">
        <v>107</v>
      </c>
      <c r="C53" s="93"/>
      <c r="D53" s="94"/>
      <c r="E53" s="95"/>
      <c r="F53" s="96"/>
      <c r="G53" s="96"/>
      <c r="H53" s="97" t="s">
        <v>48</v>
      </c>
      <c r="I53" s="67" t="s">
        <v>48</v>
      </c>
      <c r="J53" s="98"/>
      <c r="K53" s="96"/>
      <c r="L53" s="96"/>
      <c r="M53" s="99"/>
    </row>
    <row r="54" spans="1:13" ht="13.5" thickBot="1">
      <c r="A54" s="77"/>
      <c r="B54" s="100" t="s">
        <v>108</v>
      </c>
      <c r="C54" s="77"/>
      <c r="D54" s="101"/>
      <c r="E54" s="102"/>
      <c r="F54" s="103"/>
      <c r="G54" s="103"/>
      <c r="H54" s="104" t="s">
        <v>48</v>
      </c>
      <c r="I54" s="105" t="s">
        <v>48</v>
      </c>
      <c r="J54" s="82"/>
      <c r="K54" s="103"/>
      <c r="L54" s="103"/>
      <c r="M54" s="22"/>
    </row>
    <row r="55" spans="1:13" ht="13.5" thickBot="1">
      <c r="A55" s="106" t="s">
        <v>60</v>
      </c>
      <c r="B55" s="107" t="s">
        <v>61</v>
      </c>
      <c r="C55" s="107"/>
      <c r="D55" s="108"/>
      <c r="E55" s="108"/>
      <c r="F55" s="108"/>
      <c r="G55" s="108"/>
      <c r="H55" s="108"/>
      <c r="I55" s="108"/>
      <c r="J55" s="108"/>
      <c r="K55" s="108"/>
      <c r="L55" s="108"/>
      <c r="M55" s="109"/>
    </row>
    <row r="56" spans="1:13">
      <c r="A56" s="64">
        <v>1</v>
      </c>
      <c r="B56" s="69" t="s">
        <v>62</v>
      </c>
      <c r="C56" s="135"/>
      <c r="D56" s="64">
        <v>0.25</v>
      </c>
      <c r="E56" s="65"/>
      <c r="F56" s="66"/>
      <c r="G56" s="66"/>
      <c r="H56" s="97"/>
      <c r="I56" s="68" t="s">
        <v>41</v>
      </c>
      <c r="J56" s="63"/>
      <c r="K56" s="66"/>
      <c r="L56" s="66"/>
      <c r="M56" s="69"/>
    </row>
    <row r="57" spans="1:13">
      <c r="A57" s="71">
        <v>2</v>
      </c>
      <c r="B57" s="76" t="s">
        <v>63</v>
      </c>
      <c r="C57" s="136"/>
      <c r="D57" s="71">
        <v>0.25</v>
      </c>
      <c r="E57" s="72"/>
      <c r="F57" s="73"/>
      <c r="G57" s="73"/>
      <c r="H57" s="137"/>
      <c r="I57" s="75" t="s">
        <v>41</v>
      </c>
      <c r="J57" s="61"/>
      <c r="K57" s="73"/>
      <c r="L57" s="73"/>
      <c r="M57" s="76"/>
    </row>
    <row r="58" spans="1:13">
      <c r="A58" s="71">
        <v>3</v>
      </c>
      <c r="B58" s="76" t="s">
        <v>64</v>
      </c>
      <c r="C58" s="136"/>
      <c r="D58" s="71">
        <v>0.5</v>
      </c>
      <c r="E58" s="72"/>
      <c r="F58" s="73"/>
      <c r="G58" s="73"/>
      <c r="H58" s="137"/>
      <c r="I58" s="75" t="s">
        <v>41</v>
      </c>
      <c r="J58" s="61"/>
      <c r="K58" s="73"/>
      <c r="L58" s="73"/>
      <c r="M58" s="76"/>
    </row>
    <row r="59" spans="1:13" ht="13.5" thickBot="1">
      <c r="A59" s="125">
        <v>4</v>
      </c>
      <c r="B59" s="138" t="s">
        <v>65</v>
      </c>
      <c r="C59" s="139"/>
      <c r="D59" s="140">
        <v>0.5</v>
      </c>
      <c r="E59" s="141"/>
      <c r="F59" s="127"/>
      <c r="G59" s="127"/>
      <c r="H59" s="128"/>
      <c r="I59" s="142" t="s">
        <v>41</v>
      </c>
      <c r="J59" s="132"/>
      <c r="K59" s="127"/>
      <c r="L59" s="127"/>
      <c r="M59" s="138"/>
    </row>
    <row r="60" spans="1:13" ht="13.5" thickBot="1">
      <c r="A60" s="143" t="s">
        <v>66</v>
      </c>
      <c r="B60" s="5"/>
      <c r="C60" s="144"/>
      <c r="D60" s="144"/>
      <c r="E60" s="145"/>
      <c r="F60" s="146"/>
      <c r="G60" s="146"/>
      <c r="H60" s="92" t="s">
        <v>48</v>
      </c>
      <c r="I60" s="92" t="s">
        <v>48</v>
      </c>
      <c r="J60" s="86"/>
      <c r="K60" s="146"/>
      <c r="L60" s="144"/>
      <c r="M60" s="109"/>
    </row>
    <row r="61" spans="1:13" ht="13.5" thickBot="1">
      <c r="A61" s="543" t="s">
        <v>109</v>
      </c>
      <c r="B61" s="549"/>
      <c r="C61" s="47"/>
      <c r="D61" s="117"/>
      <c r="E61" s="92"/>
      <c r="F61" s="92"/>
      <c r="G61" s="92"/>
      <c r="H61" s="90"/>
      <c r="I61" s="92"/>
      <c r="J61" s="46"/>
      <c r="K61" s="146"/>
      <c r="L61" s="144"/>
      <c r="M61" s="56"/>
    </row>
    <row r="62" spans="1:13">
      <c r="A62" s="23"/>
      <c r="B62" s="147"/>
      <c r="C62" s="148"/>
      <c r="D62" s="148"/>
      <c r="E62" s="148"/>
      <c r="F62" s="148"/>
      <c r="G62" s="33"/>
      <c r="H62" s="33"/>
      <c r="I62" s="33"/>
      <c r="J62" s="33"/>
      <c r="K62" s="33"/>
      <c r="L62" s="33"/>
      <c r="M62" s="149"/>
    </row>
    <row r="63" spans="1:13" ht="13.5" thickBot="1">
      <c r="A63" s="23"/>
      <c r="B63" s="147"/>
      <c r="C63" s="148"/>
      <c r="D63" s="148"/>
      <c r="E63" s="148"/>
      <c r="F63" s="148"/>
      <c r="G63" s="33"/>
      <c r="H63" s="33"/>
      <c r="I63" s="33"/>
      <c r="J63" s="33"/>
      <c r="K63" s="33"/>
      <c r="L63" s="33"/>
      <c r="M63" s="149"/>
    </row>
    <row r="64" spans="1:13" ht="13.5" thickBot="1">
      <c r="A64" s="528" t="s">
        <v>67</v>
      </c>
      <c r="B64" s="529"/>
      <c r="C64" s="150" t="s">
        <v>48</v>
      </c>
      <c r="D64" s="117"/>
      <c r="E64" s="92"/>
      <c r="F64" s="92"/>
      <c r="G64" s="92"/>
      <c r="H64" s="90"/>
      <c r="I64" s="91"/>
      <c r="J64" s="108"/>
      <c r="K64" s="144"/>
      <c r="L64" s="144"/>
      <c r="M64" s="109"/>
    </row>
    <row r="65" spans="1:13">
      <c r="A65" s="151"/>
      <c r="B65" s="151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>
      <c r="A66" s="148"/>
      <c r="B66" s="147" t="s">
        <v>68</v>
      </c>
      <c r="C66" s="148"/>
      <c r="D66" s="148"/>
      <c r="E66" s="148"/>
      <c r="F66" s="148"/>
      <c r="G66" s="33"/>
      <c r="H66" s="33"/>
      <c r="I66" s="33"/>
      <c r="J66" s="33"/>
      <c r="K66" s="33"/>
      <c r="L66" s="33"/>
      <c r="M66" s="33"/>
    </row>
    <row r="67" spans="1:13">
      <c r="A67" s="148"/>
      <c r="B67" s="147" t="s">
        <v>69</v>
      </c>
      <c r="C67" s="148"/>
      <c r="D67" s="148"/>
      <c r="E67" s="148"/>
      <c r="F67" s="148"/>
      <c r="G67" s="33"/>
      <c r="H67" s="33"/>
      <c r="I67" s="33"/>
      <c r="J67" s="33"/>
      <c r="K67" s="33"/>
      <c r="L67" s="33"/>
      <c r="M67" s="33"/>
    </row>
    <row r="68" spans="1:13">
      <c r="A68" s="148"/>
      <c r="B68" s="147"/>
      <c r="C68" s="148"/>
      <c r="D68" s="148"/>
      <c r="E68" s="148"/>
      <c r="F68" s="148"/>
      <c r="G68" s="33"/>
      <c r="H68" s="33"/>
      <c r="I68" s="33"/>
      <c r="J68" s="33"/>
      <c r="K68" s="33"/>
      <c r="L68" s="33"/>
      <c r="M68" s="33"/>
    </row>
    <row r="69" spans="1:13">
      <c r="A69" s="148"/>
      <c r="B69" s="147"/>
      <c r="C69" s="148"/>
      <c r="D69" s="148"/>
      <c r="E69" s="148"/>
      <c r="F69" s="148"/>
      <c r="G69" s="33"/>
      <c r="H69" s="33"/>
      <c r="I69" s="33"/>
      <c r="J69" s="33"/>
      <c r="K69" s="33"/>
      <c r="L69" s="33"/>
      <c r="M69" s="33"/>
    </row>
    <row r="70" spans="1:13">
      <c r="A70" s="148"/>
      <c r="B70" s="147"/>
      <c r="C70" s="148"/>
      <c r="D70" s="148"/>
      <c r="E70" s="148"/>
      <c r="F70" s="148"/>
      <c r="G70" s="33"/>
      <c r="H70" s="33"/>
      <c r="I70" s="33"/>
      <c r="J70" s="33"/>
      <c r="K70" s="33"/>
      <c r="L70" s="33"/>
      <c r="M70" s="33"/>
    </row>
    <row r="71" spans="1:13">
      <c r="A71" s="148"/>
      <c r="B71" s="147"/>
      <c r="C71" s="148"/>
      <c r="D71" s="148"/>
      <c r="E71" s="148"/>
      <c r="F71" s="148"/>
      <c r="G71" s="33"/>
      <c r="H71" s="33"/>
      <c r="I71" s="33"/>
      <c r="J71" s="33"/>
      <c r="K71" s="33"/>
      <c r="L71" s="33"/>
      <c r="M71" s="33"/>
    </row>
    <row r="72" spans="1:13">
      <c r="A72" s="148"/>
      <c r="B72" s="147"/>
      <c r="C72" s="148"/>
      <c r="D72" s="148"/>
      <c r="E72" s="148"/>
      <c r="F72" s="148"/>
      <c r="G72" s="33"/>
      <c r="H72" s="33"/>
      <c r="I72" s="33"/>
      <c r="J72" s="33"/>
      <c r="K72" s="33"/>
      <c r="L72" s="33"/>
      <c r="M72" s="33"/>
    </row>
    <row r="73" spans="1:13">
      <c r="A73" s="148"/>
      <c r="B73" s="147"/>
      <c r="C73" s="148"/>
      <c r="D73" s="148"/>
      <c r="E73" s="148"/>
      <c r="F73" s="148"/>
      <c r="G73" s="33"/>
      <c r="H73" s="33"/>
      <c r="I73" s="33"/>
      <c r="J73" s="33"/>
      <c r="K73" s="33"/>
      <c r="L73" s="33"/>
      <c r="M73" s="33"/>
    </row>
    <row r="74" spans="1:13">
      <c r="A74" s="148"/>
      <c r="B74" s="147"/>
      <c r="C74" s="148"/>
      <c r="D74" s="148"/>
      <c r="E74" s="148"/>
      <c r="F74" s="148"/>
      <c r="G74" s="33"/>
      <c r="H74" s="33"/>
      <c r="I74" s="33"/>
      <c r="J74" s="33"/>
      <c r="K74" s="33"/>
      <c r="L74" s="33"/>
      <c r="M74" s="33"/>
    </row>
    <row r="75" spans="1:13">
      <c r="A75" s="148"/>
      <c r="B75" s="147"/>
      <c r="C75" s="148"/>
      <c r="D75" s="148"/>
      <c r="E75" s="148"/>
      <c r="F75" s="148"/>
      <c r="G75" s="33"/>
      <c r="H75" s="33"/>
      <c r="I75" s="33"/>
      <c r="J75" s="33"/>
      <c r="K75" s="33"/>
      <c r="L75" s="33"/>
      <c r="M75" s="33"/>
    </row>
    <row r="76" spans="1:13" ht="16.5" thickBot="1">
      <c r="A76" s="148"/>
      <c r="B76" s="546" t="s">
        <v>70</v>
      </c>
      <c r="C76" s="546"/>
      <c r="D76" s="546"/>
      <c r="E76" s="546"/>
      <c r="F76" s="148"/>
      <c r="G76" s="33"/>
      <c r="H76" s="33"/>
      <c r="I76" s="33"/>
      <c r="J76" s="33"/>
      <c r="K76" s="33"/>
      <c r="L76" s="33"/>
      <c r="M76" s="33"/>
    </row>
    <row r="77" spans="1:13">
      <c r="A77" s="6" t="s">
        <v>8</v>
      </c>
      <c r="B77" s="7"/>
      <c r="C77" s="8"/>
      <c r="D77" s="524" t="s">
        <v>9</v>
      </c>
      <c r="E77" s="525"/>
      <c r="F77" s="525"/>
      <c r="G77" s="9" t="s">
        <v>10</v>
      </c>
      <c r="H77" s="10"/>
      <c r="I77" s="11"/>
      <c r="J77" s="530" t="s">
        <v>13</v>
      </c>
      <c r="K77" s="531"/>
      <c r="L77" s="531"/>
      <c r="M77" s="532"/>
    </row>
    <row r="78" spans="1:13">
      <c r="A78" s="12"/>
      <c r="B78" s="13" t="s">
        <v>14</v>
      </c>
      <c r="C78" s="24" t="s">
        <v>71</v>
      </c>
      <c r="D78" s="15" t="s">
        <v>16</v>
      </c>
      <c r="E78" s="16" t="s">
        <v>17</v>
      </c>
      <c r="F78" s="17" t="s">
        <v>18</v>
      </c>
      <c r="G78" s="18" t="s">
        <v>19</v>
      </c>
      <c r="H78" s="19" t="s">
        <v>72</v>
      </c>
      <c r="I78" s="152" t="s">
        <v>71</v>
      </c>
      <c r="J78" s="21" t="s">
        <v>16</v>
      </c>
      <c r="K78" s="527" t="s">
        <v>22</v>
      </c>
      <c r="L78" s="527"/>
      <c r="M78" s="22" t="s">
        <v>23</v>
      </c>
    </row>
    <row r="79" spans="1:13">
      <c r="A79" s="23"/>
      <c r="B79" s="13" t="s">
        <v>24</v>
      </c>
      <c r="C79" s="24"/>
      <c r="D79" s="25"/>
      <c r="E79" s="16" t="s">
        <v>25</v>
      </c>
      <c r="F79" s="26" t="s">
        <v>26</v>
      </c>
      <c r="G79" s="27" t="s">
        <v>73</v>
      </c>
      <c r="H79" s="19"/>
      <c r="I79" s="28"/>
      <c r="J79" s="29"/>
      <c r="K79" s="153" t="s">
        <v>29</v>
      </c>
      <c r="L79" s="154" t="s">
        <v>74</v>
      </c>
      <c r="M79" s="32"/>
    </row>
    <row r="80" spans="1:13">
      <c r="A80" s="25"/>
      <c r="B80" s="13"/>
      <c r="C80" s="33"/>
      <c r="D80" s="25"/>
      <c r="E80" s="16" t="s">
        <v>31</v>
      </c>
      <c r="F80" s="34" t="s">
        <v>32</v>
      </c>
      <c r="G80" s="35" t="s">
        <v>75</v>
      </c>
      <c r="H80" s="33"/>
      <c r="I80" s="20"/>
      <c r="J80" s="36"/>
      <c r="K80" s="37"/>
      <c r="L80" s="38"/>
      <c r="M80" s="39"/>
    </row>
    <row r="81" spans="1:13">
      <c r="A81" s="25"/>
      <c r="B81" s="40"/>
      <c r="C81" s="41"/>
      <c r="D81" s="25"/>
      <c r="E81" s="16" t="s">
        <v>35</v>
      </c>
      <c r="F81" s="34"/>
      <c r="G81" s="35" t="s">
        <v>36</v>
      </c>
      <c r="H81" s="42"/>
      <c r="I81" s="25"/>
      <c r="J81" s="43"/>
      <c r="K81" s="37"/>
      <c r="L81" s="44"/>
      <c r="M81" s="45"/>
    </row>
    <row r="82" spans="1:13">
      <c r="A82" s="25"/>
      <c r="B82" s="40"/>
      <c r="C82" s="41"/>
      <c r="D82" s="25"/>
      <c r="E82" s="16"/>
      <c r="F82" s="34"/>
      <c r="G82" s="35"/>
      <c r="H82" s="42"/>
      <c r="I82" s="25"/>
      <c r="J82" s="43"/>
      <c r="K82" s="37"/>
      <c r="L82" s="44"/>
      <c r="M82" s="45"/>
    </row>
    <row r="83" spans="1:13" ht="13.5" thickBot="1">
      <c r="A83" s="46"/>
      <c r="B83" s="47"/>
      <c r="C83" s="5"/>
      <c r="D83" s="46"/>
      <c r="E83" s="48"/>
      <c r="F83" s="49"/>
      <c r="G83" s="48"/>
      <c r="H83" s="5"/>
      <c r="I83" s="46"/>
      <c r="J83" s="50"/>
      <c r="K83" s="51"/>
      <c r="L83" s="52"/>
      <c r="M83" s="53"/>
    </row>
    <row r="84" spans="1:13" ht="16.5" thickBot="1">
      <c r="A84" s="528" t="s">
        <v>76</v>
      </c>
      <c r="B84" s="529"/>
      <c r="C84" s="155" t="s">
        <v>48</v>
      </c>
      <c r="D84" s="86"/>
      <c r="E84" s="146"/>
      <c r="F84" s="146"/>
      <c r="G84" s="146"/>
      <c r="H84" s="90" t="s">
        <v>48</v>
      </c>
      <c r="I84" s="91" t="s">
        <v>48</v>
      </c>
      <c r="J84" s="108"/>
      <c r="K84" s="108"/>
      <c r="L84" s="108"/>
      <c r="M84" s="109"/>
    </row>
    <row r="85" spans="1:13" ht="16.5" thickBot="1">
      <c r="A85" s="543" t="s">
        <v>77</v>
      </c>
      <c r="B85" s="544"/>
      <c r="C85" s="156"/>
      <c r="D85" s="5"/>
      <c r="E85" s="5"/>
      <c r="F85" s="5"/>
      <c r="G85" s="5"/>
      <c r="H85" s="5"/>
      <c r="I85" s="5"/>
      <c r="J85" s="5"/>
      <c r="K85" s="5"/>
      <c r="L85" s="5"/>
      <c r="M85" s="56"/>
    </row>
    <row r="86" spans="1:13" ht="13.5" thickBot="1">
      <c r="A86" s="23" t="s">
        <v>38</v>
      </c>
      <c r="B86" s="148" t="s">
        <v>39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149"/>
    </row>
    <row r="87" spans="1:13" ht="13.5" thickBot="1">
      <c r="A87" s="86"/>
      <c r="B87" s="87" t="s">
        <v>47</v>
      </c>
      <c r="C87" s="150" t="s">
        <v>48</v>
      </c>
      <c r="D87" s="157"/>
      <c r="E87" s="145"/>
      <c r="F87" s="144"/>
      <c r="G87" s="144"/>
      <c r="H87" s="90" t="s">
        <v>48</v>
      </c>
      <c r="I87" s="90" t="s">
        <v>48</v>
      </c>
      <c r="J87" s="146"/>
      <c r="K87" s="144"/>
      <c r="L87" s="144"/>
      <c r="M87" s="158"/>
    </row>
    <row r="88" spans="1:13" ht="13.5" thickBot="1">
      <c r="A88" s="93"/>
      <c r="B88" s="118" t="s">
        <v>107</v>
      </c>
      <c r="C88" s="159" t="s">
        <v>48</v>
      </c>
      <c r="D88" s="43"/>
      <c r="E88" s="37"/>
      <c r="F88" s="44"/>
      <c r="G88" s="44"/>
      <c r="H88" s="122" t="s">
        <v>48</v>
      </c>
      <c r="I88" s="122" t="s">
        <v>48</v>
      </c>
      <c r="J88" s="85"/>
      <c r="K88" s="44"/>
      <c r="L88" s="44"/>
      <c r="M88" s="45"/>
    </row>
    <row r="89" spans="1:13" ht="13.5" thickBot="1">
      <c r="A89" s="77"/>
      <c r="B89" s="160" t="s">
        <v>108</v>
      </c>
      <c r="C89" s="150" t="s">
        <v>48</v>
      </c>
      <c r="D89" s="157"/>
      <c r="E89" s="145"/>
      <c r="F89" s="144"/>
      <c r="G89" s="144"/>
      <c r="H89" s="90" t="s">
        <v>48</v>
      </c>
      <c r="I89" s="90" t="s">
        <v>48</v>
      </c>
      <c r="J89" s="146"/>
      <c r="K89" s="144"/>
      <c r="L89" s="144"/>
      <c r="M89" s="158"/>
    </row>
    <row r="90" spans="1:13" ht="13.5" thickBot="1">
      <c r="A90" s="106" t="s">
        <v>49</v>
      </c>
      <c r="B90" s="107" t="s">
        <v>50</v>
      </c>
      <c r="C90" s="161"/>
      <c r="D90" s="107"/>
      <c r="E90" s="107"/>
      <c r="F90" s="107"/>
      <c r="G90" s="108"/>
      <c r="H90" s="90"/>
      <c r="I90" s="90"/>
      <c r="J90" s="108"/>
      <c r="K90" s="108"/>
      <c r="L90" s="108"/>
      <c r="M90" s="109"/>
    </row>
    <row r="91" spans="1:13" ht="13.5" thickBot="1">
      <c r="A91" s="86"/>
      <c r="B91" s="87" t="s">
        <v>47</v>
      </c>
      <c r="C91" s="162" t="s">
        <v>48</v>
      </c>
      <c r="D91" s="157"/>
      <c r="E91" s="145"/>
      <c r="F91" s="144"/>
      <c r="G91" s="144"/>
      <c r="H91" s="90" t="s">
        <v>48</v>
      </c>
      <c r="I91" s="90" t="s">
        <v>48</v>
      </c>
      <c r="J91" s="146"/>
      <c r="K91" s="144"/>
      <c r="L91" s="144"/>
      <c r="M91" s="158"/>
    </row>
    <row r="92" spans="1:13" ht="13.5" thickBot="1">
      <c r="A92" s="86"/>
      <c r="B92" s="87" t="s">
        <v>107</v>
      </c>
      <c r="C92" s="150" t="s">
        <v>48</v>
      </c>
      <c r="D92" s="157"/>
      <c r="E92" s="145"/>
      <c r="F92" s="144"/>
      <c r="G92" s="144"/>
      <c r="H92" s="90" t="s">
        <v>48</v>
      </c>
      <c r="I92" s="90" t="s">
        <v>48</v>
      </c>
      <c r="J92" s="146"/>
      <c r="K92" s="144"/>
      <c r="L92" s="144"/>
      <c r="M92" s="158"/>
    </row>
    <row r="93" spans="1:13" ht="13.5" thickBot="1">
      <c r="A93" s="25"/>
      <c r="B93" s="100" t="s">
        <v>108</v>
      </c>
      <c r="C93" s="163" t="s">
        <v>48</v>
      </c>
      <c r="D93" s="43"/>
      <c r="E93" s="37"/>
      <c r="F93" s="44"/>
      <c r="G93" s="44"/>
      <c r="H93" s="121" t="s">
        <v>48</v>
      </c>
      <c r="I93" s="121" t="s">
        <v>48</v>
      </c>
      <c r="J93" s="85"/>
      <c r="K93" s="44"/>
      <c r="L93" s="44"/>
      <c r="M93" s="45"/>
    </row>
    <row r="94" spans="1:13" ht="13.5" thickBot="1">
      <c r="A94" s="106" t="s">
        <v>53</v>
      </c>
      <c r="B94" s="107" t="s">
        <v>54</v>
      </c>
      <c r="C94" s="161"/>
      <c r="D94" s="107"/>
      <c r="E94" s="107"/>
      <c r="F94" s="107"/>
      <c r="G94" s="108"/>
      <c r="H94" s="161"/>
      <c r="I94" s="161"/>
      <c r="J94" s="108"/>
      <c r="K94" s="108"/>
      <c r="L94" s="108"/>
      <c r="M94" s="109"/>
    </row>
    <row r="95" spans="1:13" ht="13.5" thickBot="1">
      <c r="A95" s="86"/>
      <c r="B95" s="87" t="s">
        <v>47</v>
      </c>
      <c r="C95" s="162" t="s">
        <v>48</v>
      </c>
      <c r="D95" s="50"/>
      <c r="E95" s="145"/>
      <c r="F95" s="144"/>
      <c r="G95" s="144"/>
      <c r="H95" s="104" t="s">
        <v>48</v>
      </c>
      <c r="I95" s="104" t="s">
        <v>48</v>
      </c>
      <c r="J95" s="164"/>
      <c r="K95" s="144"/>
      <c r="L95" s="144"/>
      <c r="M95" s="158"/>
    </row>
    <row r="96" spans="1:13" ht="13.5" thickBot="1">
      <c r="A96" s="86"/>
      <c r="B96" s="87" t="s">
        <v>107</v>
      </c>
      <c r="C96" s="150" t="s">
        <v>48</v>
      </c>
      <c r="D96" s="157"/>
      <c r="E96" s="145"/>
      <c r="F96" s="144"/>
      <c r="G96" s="144"/>
      <c r="H96" s="90" t="s">
        <v>48</v>
      </c>
      <c r="I96" s="90" t="s">
        <v>48</v>
      </c>
      <c r="J96" s="146"/>
      <c r="K96" s="144"/>
      <c r="L96" s="144"/>
      <c r="M96" s="158"/>
    </row>
    <row r="97" spans="1:13" ht="13.5" thickBot="1">
      <c r="A97" s="25"/>
      <c r="B97" s="100" t="s">
        <v>108</v>
      </c>
      <c r="C97" s="163" t="s">
        <v>48</v>
      </c>
      <c r="D97" s="43"/>
      <c r="E97" s="37"/>
      <c r="F97" s="44"/>
      <c r="G97" s="44"/>
      <c r="H97" s="121" t="s">
        <v>48</v>
      </c>
      <c r="I97" s="121" t="s">
        <v>48</v>
      </c>
      <c r="J97" s="85"/>
      <c r="K97" s="44"/>
      <c r="L97" s="44"/>
      <c r="M97" s="45"/>
    </row>
    <row r="98" spans="1:13" ht="13.5" thickBot="1">
      <c r="A98" s="106" t="s">
        <v>56</v>
      </c>
      <c r="B98" s="107" t="s">
        <v>57</v>
      </c>
      <c r="C98" s="161"/>
      <c r="D98" s="107"/>
      <c r="E98" s="107"/>
      <c r="F98" s="107"/>
      <c r="G98" s="108"/>
      <c r="H98" s="161"/>
      <c r="I98" s="161"/>
      <c r="J98" s="108"/>
      <c r="K98" s="108"/>
      <c r="L98" s="108"/>
      <c r="M98" s="109"/>
    </row>
    <row r="99" spans="1:13" ht="13.5" thickBot="1">
      <c r="A99" s="86"/>
      <c r="B99" s="87" t="s">
        <v>47</v>
      </c>
      <c r="C99" s="162" t="s">
        <v>48</v>
      </c>
      <c r="D99" s="50"/>
      <c r="E99" s="51"/>
      <c r="F99" s="52"/>
      <c r="G99" s="52"/>
      <c r="H99" s="104" t="s">
        <v>48</v>
      </c>
      <c r="I99" s="104" t="s">
        <v>48</v>
      </c>
      <c r="J99" s="146"/>
      <c r="K99" s="144"/>
      <c r="L99" s="144"/>
      <c r="M99" s="158"/>
    </row>
    <row r="100" spans="1:13" ht="13.5" thickBot="1">
      <c r="A100" s="86"/>
      <c r="B100" s="87" t="s">
        <v>107</v>
      </c>
      <c r="C100" s="150" t="s">
        <v>48</v>
      </c>
      <c r="D100" s="157"/>
      <c r="E100" s="145"/>
      <c r="F100" s="144"/>
      <c r="G100" s="144"/>
      <c r="H100" s="90" t="s">
        <v>48</v>
      </c>
      <c r="I100" s="90" t="s">
        <v>48</v>
      </c>
      <c r="J100" s="146"/>
      <c r="K100" s="144"/>
      <c r="L100" s="144"/>
      <c r="M100" s="158"/>
    </row>
    <row r="101" spans="1:13" ht="13.5" thickBot="1">
      <c r="A101" s="25"/>
      <c r="B101" s="100" t="s">
        <v>108</v>
      </c>
      <c r="C101" s="163" t="s">
        <v>48</v>
      </c>
      <c r="D101" s="43"/>
      <c r="E101" s="37"/>
      <c r="F101" s="44"/>
      <c r="G101" s="44"/>
      <c r="H101" s="121" t="s">
        <v>48</v>
      </c>
      <c r="I101" s="121" t="s">
        <v>48</v>
      </c>
      <c r="J101" s="85"/>
      <c r="K101" s="44"/>
      <c r="L101" s="44"/>
      <c r="M101" s="45"/>
    </row>
    <row r="102" spans="1:13" ht="13.5" thickBot="1">
      <c r="A102" s="106" t="s">
        <v>58</v>
      </c>
      <c r="B102" s="107" t="s">
        <v>59</v>
      </c>
      <c r="C102" s="161"/>
      <c r="D102" s="108"/>
      <c r="E102" s="108"/>
      <c r="F102" s="108"/>
      <c r="G102" s="108"/>
      <c r="H102" s="161"/>
      <c r="I102" s="161"/>
      <c r="J102" s="108"/>
      <c r="K102" s="108"/>
      <c r="L102" s="108"/>
      <c r="M102" s="109"/>
    </row>
    <row r="103" spans="1:13" ht="13.5" thickBot="1">
      <c r="A103" s="46"/>
      <c r="B103" s="87" t="s">
        <v>47</v>
      </c>
      <c r="C103" s="162" t="s">
        <v>48</v>
      </c>
      <c r="D103" s="50"/>
      <c r="E103" s="51"/>
      <c r="F103" s="52"/>
      <c r="G103" s="52"/>
      <c r="H103" s="104" t="s">
        <v>48</v>
      </c>
      <c r="I103" s="104" t="s">
        <v>48</v>
      </c>
      <c r="J103" s="146"/>
      <c r="K103" s="144"/>
      <c r="L103" s="144"/>
      <c r="M103" s="158"/>
    </row>
    <row r="104" spans="1:13" ht="13.5" thickBot="1">
      <c r="A104" s="25"/>
      <c r="B104" s="118" t="s">
        <v>107</v>
      </c>
      <c r="C104" s="159" t="s">
        <v>48</v>
      </c>
      <c r="D104" s="43"/>
      <c r="E104" s="37"/>
      <c r="F104" s="44"/>
      <c r="G104" s="44"/>
      <c r="H104" s="122" t="s">
        <v>48</v>
      </c>
      <c r="I104" s="122" t="s">
        <v>48</v>
      </c>
      <c r="J104" s="85"/>
      <c r="K104" s="44"/>
      <c r="L104" s="44"/>
      <c r="M104" s="45"/>
    </row>
    <row r="105" spans="1:13" ht="13.5" thickBot="1">
      <c r="A105" s="86"/>
      <c r="B105" s="160" t="s">
        <v>108</v>
      </c>
      <c r="C105" s="150" t="s">
        <v>48</v>
      </c>
      <c r="D105" s="157"/>
      <c r="E105" s="145"/>
      <c r="F105" s="144"/>
      <c r="G105" s="144"/>
      <c r="H105" s="90" t="s">
        <v>48</v>
      </c>
      <c r="I105" s="90" t="s">
        <v>48</v>
      </c>
      <c r="J105" s="146"/>
      <c r="K105" s="144"/>
      <c r="L105" s="144"/>
      <c r="M105" s="158"/>
    </row>
    <row r="106" spans="1:13" ht="13.5" thickBot="1">
      <c r="A106" s="143" t="s">
        <v>60</v>
      </c>
      <c r="B106" s="54" t="s">
        <v>78</v>
      </c>
      <c r="C106" s="165"/>
      <c r="D106" s="5"/>
      <c r="E106" s="5"/>
      <c r="F106" s="5"/>
      <c r="G106" s="5"/>
      <c r="H106" s="165"/>
      <c r="I106" s="165"/>
      <c r="J106" s="5"/>
      <c r="K106" s="33"/>
      <c r="L106" s="33"/>
      <c r="M106" s="149"/>
    </row>
    <row r="107" spans="1:13" ht="13.5" thickBot="1">
      <c r="A107" s="112">
        <v>1</v>
      </c>
      <c r="B107" s="115" t="s">
        <v>62</v>
      </c>
      <c r="C107" s="162" t="s">
        <v>48</v>
      </c>
      <c r="D107" s="112">
        <v>0.25</v>
      </c>
      <c r="E107" s="113"/>
      <c r="F107" s="114"/>
      <c r="G107" s="114"/>
      <c r="H107" s="104" t="s">
        <v>48</v>
      </c>
      <c r="I107" s="104" t="s">
        <v>48</v>
      </c>
      <c r="J107" s="133"/>
      <c r="K107" s="66"/>
      <c r="L107" s="66"/>
      <c r="M107" s="69"/>
    </row>
    <row r="108" spans="1:13" ht="13.5" thickBot="1">
      <c r="A108" s="71">
        <v>2</v>
      </c>
      <c r="B108" s="76" t="s">
        <v>63</v>
      </c>
      <c r="C108" s="150" t="s">
        <v>48</v>
      </c>
      <c r="D108" s="71">
        <v>0.25</v>
      </c>
      <c r="E108" s="72"/>
      <c r="F108" s="73"/>
      <c r="G108" s="73"/>
      <c r="H108" s="90" t="s">
        <v>48</v>
      </c>
      <c r="I108" s="90" t="s">
        <v>48</v>
      </c>
      <c r="J108" s="166"/>
      <c r="K108" s="73"/>
      <c r="L108" s="73"/>
      <c r="M108" s="76"/>
    </row>
    <row r="109" spans="1:13" ht="13.5" thickBot="1">
      <c r="A109" s="71">
        <v>3</v>
      </c>
      <c r="B109" s="76" t="s">
        <v>64</v>
      </c>
      <c r="C109" s="150" t="s">
        <v>48</v>
      </c>
      <c r="D109" s="71">
        <v>0.5</v>
      </c>
      <c r="E109" s="72"/>
      <c r="F109" s="73"/>
      <c r="G109" s="73"/>
      <c r="H109" s="90" t="s">
        <v>48</v>
      </c>
      <c r="I109" s="90" t="s">
        <v>48</v>
      </c>
      <c r="J109" s="166"/>
      <c r="K109" s="73"/>
      <c r="L109" s="73"/>
      <c r="M109" s="76"/>
    </row>
    <row r="110" spans="1:13" ht="13.5" thickBot="1">
      <c r="A110" s="125">
        <v>4</v>
      </c>
      <c r="B110" s="138" t="s">
        <v>65</v>
      </c>
      <c r="C110" s="150" t="s">
        <v>48</v>
      </c>
      <c r="D110" s="140">
        <v>0.5</v>
      </c>
      <c r="E110" s="141"/>
      <c r="F110" s="127"/>
      <c r="G110" s="127"/>
      <c r="H110" s="90" t="s">
        <v>48</v>
      </c>
      <c r="I110" s="90" t="s">
        <v>48</v>
      </c>
      <c r="J110" s="167"/>
      <c r="K110" s="127"/>
      <c r="L110" s="127"/>
      <c r="M110" s="138"/>
    </row>
    <row r="111" spans="1:13" ht="13.5" thickBot="1">
      <c r="A111" s="143" t="s">
        <v>66</v>
      </c>
      <c r="B111" s="5"/>
      <c r="C111" s="165"/>
      <c r="D111" s="5"/>
      <c r="E111" s="5"/>
      <c r="F111" s="5"/>
      <c r="G111" s="5"/>
      <c r="H111" s="165"/>
      <c r="I111" s="165"/>
      <c r="J111" s="5"/>
      <c r="K111" s="5"/>
      <c r="L111" s="5"/>
      <c r="M111" s="56"/>
    </row>
    <row r="112" spans="1:13">
      <c r="C112" s="168"/>
    </row>
    <row r="113" spans="1:16" ht="13.5" thickBot="1">
      <c r="A113" s="4"/>
      <c r="B113" s="4"/>
      <c r="C113" s="168"/>
    </row>
    <row r="114" spans="1:16">
      <c r="A114" s="169" t="s">
        <v>38</v>
      </c>
      <c r="B114" s="57" t="s">
        <v>79</v>
      </c>
      <c r="C114" s="170"/>
      <c r="D114" s="545" t="s">
        <v>80</v>
      </c>
      <c r="E114" s="542"/>
      <c r="F114" s="541" t="s">
        <v>81</v>
      </c>
      <c r="G114" s="542"/>
      <c r="H114" s="148"/>
      <c r="I114" s="169" t="s">
        <v>49</v>
      </c>
      <c r="J114" s="171" t="s">
        <v>82</v>
      </c>
      <c r="K114" s="172"/>
      <c r="L114" s="172"/>
      <c r="M114" s="173"/>
      <c r="N114" s="4"/>
      <c r="O114" s="4"/>
      <c r="P114" s="4"/>
    </row>
    <row r="115" spans="1:16">
      <c r="A115" s="23"/>
      <c r="B115" s="174" t="s">
        <v>83</v>
      </c>
      <c r="C115" s="168"/>
      <c r="D115" s="175" t="s">
        <v>10</v>
      </c>
      <c r="E115" s="176" t="s">
        <v>84</v>
      </c>
      <c r="F115" s="151" t="s">
        <v>10</v>
      </c>
      <c r="G115" s="177" t="s">
        <v>84</v>
      </c>
      <c r="H115" s="33"/>
      <c r="I115" s="25"/>
      <c r="J115" s="178" t="s">
        <v>85</v>
      </c>
      <c r="K115" s="42"/>
      <c r="L115" s="42"/>
      <c r="M115" s="179" t="s">
        <v>84</v>
      </c>
      <c r="O115" s="180"/>
      <c r="P115" s="180"/>
    </row>
    <row r="116" spans="1:16" ht="13.5" thickBot="1">
      <c r="A116" s="46"/>
      <c r="B116" s="181" t="s">
        <v>86</v>
      </c>
      <c r="C116" s="165"/>
      <c r="D116" s="175" t="s">
        <v>87</v>
      </c>
      <c r="E116" s="45"/>
      <c r="F116" s="33"/>
      <c r="G116" s="45"/>
      <c r="H116" s="33"/>
      <c r="I116" s="25"/>
      <c r="J116" s="182" t="s">
        <v>88</v>
      </c>
      <c r="K116" s="183"/>
      <c r="L116" s="183"/>
      <c r="M116" s="45"/>
      <c r="O116" s="4"/>
      <c r="P116" s="4"/>
    </row>
    <row r="117" spans="1:16" ht="13.5" thickBot="1">
      <c r="A117" s="46"/>
      <c r="B117" s="184" t="s">
        <v>89</v>
      </c>
      <c r="C117" s="161"/>
      <c r="D117" s="146"/>
      <c r="E117" s="158"/>
      <c r="F117" s="108"/>
      <c r="G117" s="158"/>
      <c r="H117" s="33"/>
      <c r="I117" s="539" t="s">
        <v>90</v>
      </c>
      <c r="J117" s="540"/>
      <c r="K117" s="540"/>
      <c r="L117" s="540"/>
      <c r="M117" s="76"/>
    </row>
    <row r="118" spans="1:16" ht="14.25">
      <c r="A118" s="25">
        <v>1</v>
      </c>
      <c r="B118" s="185" t="s">
        <v>91</v>
      </c>
      <c r="C118" s="168"/>
      <c r="D118" s="85"/>
      <c r="E118" s="45"/>
      <c r="F118" s="33"/>
      <c r="G118" s="45"/>
      <c r="H118" s="33"/>
      <c r="I118" s="79">
        <v>1</v>
      </c>
      <c r="J118" s="33" t="s">
        <v>92</v>
      </c>
      <c r="K118" s="33"/>
      <c r="L118" s="33"/>
      <c r="M118" s="45"/>
    </row>
    <row r="119" spans="1:16" ht="14.25">
      <c r="A119" s="93"/>
      <c r="B119" s="186" t="s">
        <v>93</v>
      </c>
      <c r="C119" s="187"/>
      <c r="D119" s="188"/>
      <c r="E119" s="115"/>
      <c r="F119" s="189"/>
      <c r="G119" s="115"/>
      <c r="H119" s="33"/>
      <c r="I119" s="43">
        <v>2</v>
      </c>
      <c r="J119" s="33" t="s">
        <v>92</v>
      </c>
      <c r="K119" s="33"/>
      <c r="L119" s="33"/>
      <c r="M119" s="45"/>
    </row>
    <row r="120" spans="1:16" ht="14.25">
      <c r="A120" s="190">
        <v>2</v>
      </c>
      <c r="B120" s="191" t="s">
        <v>94</v>
      </c>
      <c r="C120" s="192"/>
      <c r="D120" s="166"/>
      <c r="E120" s="76"/>
      <c r="F120" s="136"/>
      <c r="G120" s="76"/>
      <c r="H120" s="33"/>
      <c r="I120" s="43" t="s">
        <v>95</v>
      </c>
      <c r="J120" s="33" t="s">
        <v>96</v>
      </c>
      <c r="K120" s="33"/>
      <c r="L120" s="33"/>
      <c r="M120" s="45"/>
    </row>
    <row r="121" spans="1:16" ht="14.25">
      <c r="A121" s="77">
        <v>3</v>
      </c>
      <c r="B121" s="193" t="s">
        <v>97</v>
      </c>
      <c r="C121" s="194"/>
      <c r="D121" s="134"/>
      <c r="E121" s="83"/>
      <c r="F121" s="195"/>
      <c r="G121" s="83"/>
      <c r="H121" s="33"/>
      <c r="I121" s="43"/>
      <c r="J121" s="535"/>
      <c r="K121" s="536"/>
      <c r="L121" s="536"/>
      <c r="M121" s="45"/>
    </row>
    <row r="122" spans="1:16" ht="14.25">
      <c r="A122" s="93"/>
      <c r="B122" s="186" t="s">
        <v>98</v>
      </c>
      <c r="C122" s="187"/>
      <c r="D122" s="133"/>
      <c r="E122" s="115"/>
      <c r="F122" s="189"/>
      <c r="G122" s="115"/>
      <c r="H122" s="33"/>
      <c r="I122" s="43"/>
      <c r="J122" s="535"/>
      <c r="K122" s="536"/>
      <c r="L122" s="536"/>
      <c r="M122" s="45"/>
    </row>
    <row r="123" spans="1:16" ht="14.25">
      <c r="A123" s="77">
        <v>4</v>
      </c>
      <c r="B123" s="196" t="s">
        <v>99</v>
      </c>
      <c r="C123" s="194"/>
      <c r="D123" s="134"/>
      <c r="E123" s="83"/>
      <c r="F123" s="195"/>
      <c r="G123" s="83"/>
      <c r="H123" s="33"/>
      <c r="I123" s="43"/>
      <c r="J123" s="535"/>
      <c r="K123" s="536"/>
      <c r="L123" s="536"/>
      <c r="M123" s="45"/>
    </row>
    <row r="124" spans="1:16" ht="14.25">
      <c r="A124" s="93"/>
      <c r="B124" s="197" t="s">
        <v>100</v>
      </c>
      <c r="C124" s="187"/>
      <c r="D124" s="133"/>
      <c r="E124" s="115"/>
      <c r="F124" s="189"/>
      <c r="G124" s="115"/>
      <c r="H124" s="33"/>
      <c r="I124" s="43"/>
      <c r="J124" s="535"/>
      <c r="K124" s="536"/>
      <c r="L124" s="536"/>
      <c r="M124" s="45"/>
    </row>
    <row r="125" spans="1:16" ht="14.25">
      <c r="A125" s="61">
        <v>5</v>
      </c>
      <c r="B125" s="198" t="s">
        <v>101</v>
      </c>
      <c r="C125" s="192"/>
      <c r="D125" s="166"/>
      <c r="E125" s="76"/>
      <c r="F125" s="136"/>
      <c r="G125" s="76"/>
      <c r="H125" s="33"/>
      <c r="I125" s="43"/>
      <c r="J125" s="535"/>
      <c r="K125" s="536"/>
      <c r="L125" s="536"/>
      <c r="M125" s="45"/>
    </row>
    <row r="126" spans="1:16" ht="14.25">
      <c r="A126" s="199">
        <v>6</v>
      </c>
      <c r="B126" s="191" t="s">
        <v>102</v>
      </c>
      <c r="C126" s="192"/>
      <c r="D126" s="166"/>
      <c r="E126" s="76"/>
      <c r="F126" s="136"/>
      <c r="G126" s="76"/>
      <c r="I126" s="112"/>
      <c r="J126" s="537"/>
      <c r="K126" s="538"/>
      <c r="L126" s="538"/>
      <c r="M126" s="115"/>
    </row>
    <row r="127" spans="1:16" ht="15" thickBot="1">
      <c r="A127" s="200">
        <v>7</v>
      </c>
      <c r="B127" s="201" t="s">
        <v>103</v>
      </c>
      <c r="C127" s="202"/>
      <c r="D127" s="164"/>
      <c r="E127" s="53"/>
      <c r="F127" s="5"/>
      <c r="G127" s="53"/>
      <c r="I127" s="533" t="s">
        <v>104</v>
      </c>
      <c r="J127" s="534"/>
      <c r="K127" s="534"/>
      <c r="L127" s="534"/>
      <c r="M127" s="53"/>
    </row>
    <row r="128" spans="1:16">
      <c r="A128" s="41"/>
    </row>
    <row r="129" spans="2:7" ht="12.75" customHeight="1">
      <c r="B129" s="526" t="s">
        <v>105</v>
      </c>
      <c r="C129" s="526"/>
      <c r="D129" s="526"/>
      <c r="E129" s="526"/>
      <c r="F129" s="526"/>
      <c r="G129" s="526"/>
    </row>
    <row r="130" spans="2:7">
      <c r="B130" s="526"/>
      <c r="C130" s="526"/>
      <c r="D130" s="526"/>
      <c r="E130" s="526"/>
      <c r="F130" s="526"/>
      <c r="G130" s="526"/>
    </row>
    <row r="131" spans="2:7">
      <c r="B131" s="526"/>
      <c r="C131" s="526"/>
      <c r="D131" s="526"/>
      <c r="E131" s="526"/>
      <c r="F131" s="526"/>
      <c r="G131" s="526"/>
    </row>
    <row r="132" spans="2:7"/>
    <row r="133" spans="2:7"/>
    <row r="134" spans="2:7"/>
    <row r="135" spans="2:7"/>
  </sheetData>
  <mergeCells count="24">
    <mergeCell ref="J14:M14"/>
    <mergeCell ref="B76:E76"/>
    <mergeCell ref="A2:M2"/>
    <mergeCell ref="D14:F14"/>
    <mergeCell ref="A61:B61"/>
    <mergeCell ref="K15:L15"/>
    <mergeCell ref="A3:M3"/>
    <mergeCell ref="A64:B64"/>
    <mergeCell ref="D77:F77"/>
    <mergeCell ref="B129:G131"/>
    <mergeCell ref="K78:L78"/>
    <mergeCell ref="A84:B84"/>
    <mergeCell ref="J77:M77"/>
    <mergeCell ref="I127:L127"/>
    <mergeCell ref="J121:L121"/>
    <mergeCell ref="J122:L122"/>
    <mergeCell ref="J123:L123"/>
    <mergeCell ref="J124:L124"/>
    <mergeCell ref="J126:L126"/>
    <mergeCell ref="I117:L117"/>
    <mergeCell ref="F114:G114"/>
    <mergeCell ref="A85:B85"/>
    <mergeCell ref="D114:E114"/>
    <mergeCell ref="J125:L125"/>
  </mergeCells>
  <phoneticPr fontId="0" type="noConversion"/>
  <pageMargins left="0.21" right="0.11811023622047245" top="0.56999999999999995" bottom="0.86614173228346458" header="0.95" footer="1.05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2"/>
  <sheetViews>
    <sheetView topLeftCell="A405" zoomScale="120" zoomScaleNormal="120" workbookViewId="0">
      <selection activeCell="B399" sqref="B399:B405"/>
    </sheetView>
  </sheetViews>
  <sheetFormatPr defaultColWidth="0" defaultRowHeight="12.75"/>
  <cols>
    <col min="1" max="1" width="3.7109375" customWidth="1"/>
    <col min="2" max="2" width="38.5703125" customWidth="1"/>
    <col min="3" max="15" width="6.7109375" customWidth="1"/>
    <col min="16" max="17" width="7" customWidth="1"/>
    <col min="18" max="18" width="9.140625" customWidth="1"/>
  </cols>
  <sheetData>
    <row r="2" spans="1:17" ht="15.75">
      <c r="A2" s="547" t="s">
        <v>110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236"/>
      <c r="Q2" s="236"/>
    </row>
    <row r="3" spans="1:17" ht="15.75">
      <c r="A3" s="547" t="s">
        <v>166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235"/>
      <c r="Q3" s="235"/>
    </row>
    <row r="4" spans="1:17" ht="15.7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>
      <c r="A5" s="2"/>
      <c r="B5" s="204" t="s">
        <v>167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B6" s="203" t="s">
        <v>202</v>
      </c>
    </row>
    <row r="7" spans="1:17">
      <c r="B7" s="203" t="s">
        <v>168</v>
      </c>
    </row>
    <row r="8" spans="1:17">
      <c r="B8" s="203" t="s">
        <v>169</v>
      </c>
    </row>
    <row r="9" spans="1:17">
      <c r="B9" s="203" t="s">
        <v>170</v>
      </c>
    </row>
    <row r="11" spans="1:17" ht="13.5" thickBot="1">
      <c r="B11" s="4" t="s">
        <v>171</v>
      </c>
      <c r="G11" s="5"/>
    </row>
    <row r="12" spans="1:17" ht="13.5" thickBot="1">
      <c r="A12" s="206" t="s">
        <v>8</v>
      </c>
      <c r="B12" s="550" t="s">
        <v>172</v>
      </c>
      <c r="C12" s="553" t="s">
        <v>15</v>
      </c>
      <c r="D12" s="556" t="s">
        <v>9</v>
      </c>
      <c r="E12" s="557"/>
      <c r="F12" s="557"/>
      <c r="G12" s="109"/>
      <c r="H12" s="558" t="s">
        <v>173</v>
      </c>
      <c r="I12" s="561" t="s">
        <v>174</v>
      </c>
      <c r="J12" s="564" t="s">
        <v>13</v>
      </c>
      <c r="K12" s="565"/>
      <c r="L12" s="565"/>
      <c r="M12" s="565"/>
      <c r="N12" s="565"/>
      <c r="O12" s="566"/>
      <c r="P12" s="244"/>
      <c r="Q12" s="244"/>
    </row>
    <row r="13" spans="1:17">
      <c r="A13" s="207"/>
      <c r="B13" s="551"/>
      <c r="C13" s="554"/>
      <c r="D13" s="567" t="s">
        <v>16</v>
      </c>
      <c r="E13" s="569" t="s">
        <v>175</v>
      </c>
      <c r="F13" s="571" t="s">
        <v>176</v>
      </c>
      <c r="G13" s="569" t="s">
        <v>177</v>
      </c>
      <c r="H13" s="559"/>
      <c r="I13" s="562"/>
      <c r="J13" s="573" t="s">
        <v>22</v>
      </c>
      <c r="K13" s="574"/>
      <c r="L13" s="574"/>
      <c r="M13" s="575"/>
      <c r="N13" s="571" t="s">
        <v>176</v>
      </c>
      <c r="O13" s="576" t="s">
        <v>178</v>
      </c>
      <c r="P13" s="241"/>
      <c r="Q13" s="241"/>
    </row>
    <row r="14" spans="1:17">
      <c r="A14" s="23"/>
      <c r="B14" s="551"/>
      <c r="C14" s="554"/>
      <c r="D14" s="567"/>
      <c r="E14" s="569"/>
      <c r="F14" s="571"/>
      <c r="G14" s="569"/>
      <c r="H14" s="559"/>
      <c r="I14" s="562"/>
      <c r="J14" s="578" t="s">
        <v>16</v>
      </c>
      <c r="K14" s="579" t="s">
        <v>29</v>
      </c>
      <c r="L14" s="582" t="s">
        <v>30</v>
      </c>
      <c r="M14" s="579" t="s">
        <v>23</v>
      </c>
      <c r="N14" s="571"/>
      <c r="O14" s="576"/>
      <c r="P14" s="208"/>
      <c r="Q14" s="208"/>
    </row>
    <row r="15" spans="1:17">
      <c r="A15" s="25"/>
      <c r="B15" s="551"/>
      <c r="C15" s="554"/>
      <c r="D15" s="567"/>
      <c r="E15" s="569"/>
      <c r="F15" s="571"/>
      <c r="G15" s="569"/>
      <c r="H15" s="559"/>
      <c r="I15" s="562"/>
      <c r="J15" s="567"/>
      <c r="K15" s="580"/>
      <c r="L15" s="583"/>
      <c r="M15" s="580"/>
      <c r="N15" s="571"/>
      <c r="O15" s="576"/>
      <c r="P15" s="19"/>
      <c r="Q15" s="19"/>
    </row>
    <row r="16" spans="1:17">
      <c r="A16" s="25"/>
      <c r="B16" s="551"/>
      <c r="C16" s="554"/>
      <c r="D16" s="567"/>
      <c r="E16" s="569"/>
      <c r="F16" s="571"/>
      <c r="G16" s="569"/>
      <c r="H16" s="559"/>
      <c r="I16" s="562"/>
      <c r="J16" s="567"/>
      <c r="K16" s="580"/>
      <c r="L16" s="583"/>
      <c r="M16" s="580"/>
      <c r="N16" s="571"/>
      <c r="O16" s="576"/>
      <c r="P16" s="33"/>
      <c r="Q16" s="33"/>
    </row>
    <row r="17" spans="1:17">
      <c r="A17" s="25"/>
      <c r="B17" s="551"/>
      <c r="C17" s="554"/>
      <c r="D17" s="567"/>
      <c r="E17" s="569"/>
      <c r="F17" s="571"/>
      <c r="G17" s="569"/>
      <c r="H17" s="559"/>
      <c r="I17" s="562"/>
      <c r="J17" s="567"/>
      <c r="K17" s="580"/>
      <c r="L17" s="583"/>
      <c r="M17" s="580"/>
      <c r="N17" s="571"/>
      <c r="O17" s="576"/>
      <c r="P17" s="33"/>
      <c r="Q17" s="33"/>
    </row>
    <row r="18" spans="1:17" ht="13.5" thickBot="1">
      <c r="A18" s="46"/>
      <c r="B18" s="552"/>
      <c r="C18" s="555"/>
      <c r="D18" s="568"/>
      <c r="E18" s="570"/>
      <c r="F18" s="572"/>
      <c r="G18" s="570"/>
      <c r="H18" s="560"/>
      <c r="I18" s="563"/>
      <c r="J18" s="568"/>
      <c r="K18" s="581"/>
      <c r="L18" s="584"/>
      <c r="M18" s="581"/>
      <c r="N18" s="572"/>
      <c r="O18" s="577"/>
      <c r="P18" s="33"/>
      <c r="Q18" s="33"/>
    </row>
    <row r="19" spans="1:17" ht="13.5" thickBot="1">
      <c r="A19" s="46"/>
      <c r="B19" s="54" t="s">
        <v>37</v>
      </c>
      <c r="C19" s="20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6"/>
      <c r="P19" s="33"/>
      <c r="Q19" s="33"/>
    </row>
    <row r="20" spans="1:17" ht="13.5" thickBot="1">
      <c r="A20" s="245" t="s">
        <v>38</v>
      </c>
      <c r="B20" s="246" t="s">
        <v>39</v>
      </c>
      <c r="C20" s="246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8"/>
      <c r="P20" s="33"/>
      <c r="Q20" s="33"/>
    </row>
    <row r="21" spans="1:17">
      <c r="A21" s="249">
        <v>1</v>
      </c>
      <c r="B21" s="250" t="s">
        <v>40</v>
      </c>
      <c r="C21" s="251">
        <v>1</v>
      </c>
      <c r="D21" s="252">
        <v>2</v>
      </c>
      <c r="E21" s="253">
        <v>1</v>
      </c>
      <c r="F21" s="253">
        <f>D21-E21</f>
        <v>1</v>
      </c>
      <c r="G21" s="254">
        <v>2</v>
      </c>
      <c r="H21" s="255" t="s">
        <v>111</v>
      </c>
      <c r="I21" s="256" t="s">
        <v>179</v>
      </c>
      <c r="J21" s="252">
        <f>K21+L21+M21+N21</f>
        <v>60</v>
      </c>
      <c r="K21" s="255"/>
      <c r="L21" s="255">
        <v>30</v>
      </c>
      <c r="M21" s="255">
        <v>0</v>
      </c>
      <c r="N21" s="257">
        <v>30</v>
      </c>
      <c r="O21" s="258">
        <v>30</v>
      </c>
      <c r="P21" s="33">
        <f>J21/D21</f>
        <v>30</v>
      </c>
    </row>
    <row r="22" spans="1:17">
      <c r="A22" s="259">
        <v>2</v>
      </c>
      <c r="B22" s="260" t="s">
        <v>40</v>
      </c>
      <c r="C22" s="261">
        <v>2</v>
      </c>
      <c r="D22" s="262">
        <v>2</v>
      </c>
      <c r="E22" s="263">
        <v>1</v>
      </c>
      <c r="F22" s="264">
        <v>1</v>
      </c>
      <c r="G22" s="264">
        <v>2</v>
      </c>
      <c r="H22" s="492" t="s">
        <v>111</v>
      </c>
      <c r="I22" s="265" t="s">
        <v>179</v>
      </c>
      <c r="J22" s="266">
        <f t="shared" ref="J22:J32" si="0">K22+L22+M22+N22</f>
        <v>60</v>
      </c>
      <c r="K22" s="267"/>
      <c r="L22" s="267">
        <v>30</v>
      </c>
      <c r="M22" s="268">
        <v>0</v>
      </c>
      <c r="N22" s="268">
        <v>30</v>
      </c>
      <c r="O22" s="269">
        <v>30</v>
      </c>
      <c r="P22" s="33">
        <f t="shared" ref="P22:P33" si="1">J22/D22</f>
        <v>30</v>
      </c>
      <c r="Q22" s="33"/>
    </row>
    <row r="23" spans="1:17">
      <c r="A23" s="259">
        <v>3</v>
      </c>
      <c r="B23" s="270" t="s">
        <v>40</v>
      </c>
      <c r="C23" s="261">
        <v>3</v>
      </c>
      <c r="D23" s="262">
        <v>2</v>
      </c>
      <c r="E23" s="263">
        <v>1</v>
      </c>
      <c r="F23" s="264">
        <v>1</v>
      </c>
      <c r="G23" s="264">
        <v>2</v>
      </c>
      <c r="H23" s="492" t="s">
        <v>111</v>
      </c>
      <c r="I23" s="265" t="s">
        <v>179</v>
      </c>
      <c r="J23" s="266">
        <f t="shared" si="0"/>
        <v>60</v>
      </c>
      <c r="K23" s="267"/>
      <c r="L23" s="267">
        <v>30</v>
      </c>
      <c r="M23" s="268">
        <v>0</v>
      </c>
      <c r="N23" s="268">
        <v>30</v>
      </c>
      <c r="O23" s="269">
        <v>30</v>
      </c>
      <c r="P23" s="33">
        <f t="shared" si="1"/>
        <v>30</v>
      </c>
      <c r="Q23" s="33"/>
    </row>
    <row r="24" spans="1:17">
      <c r="A24" s="259">
        <v>4</v>
      </c>
      <c r="B24" s="270" t="s">
        <v>40</v>
      </c>
      <c r="C24" s="261">
        <v>4</v>
      </c>
      <c r="D24" s="262">
        <v>2</v>
      </c>
      <c r="E24" s="263">
        <v>1</v>
      </c>
      <c r="F24" s="264">
        <v>1</v>
      </c>
      <c r="G24" s="264">
        <v>2</v>
      </c>
      <c r="H24" s="492" t="s">
        <v>180</v>
      </c>
      <c r="I24" s="265" t="s">
        <v>179</v>
      </c>
      <c r="J24" s="266">
        <f t="shared" si="0"/>
        <v>60</v>
      </c>
      <c r="K24" s="267"/>
      <c r="L24" s="267">
        <v>30</v>
      </c>
      <c r="M24" s="268">
        <v>0</v>
      </c>
      <c r="N24" s="268">
        <v>30</v>
      </c>
      <c r="O24" s="269">
        <v>30</v>
      </c>
      <c r="P24" s="33">
        <f t="shared" si="1"/>
        <v>30</v>
      </c>
      <c r="Q24" s="33"/>
    </row>
    <row r="25" spans="1:17">
      <c r="A25" s="259">
        <v>5</v>
      </c>
      <c r="B25" s="271" t="s">
        <v>42</v>
      </c>
      <c r="C25" s="272">
        <v>1</v>
      </c>
      <c r="D25" s="273">
        <v>1</v>
      </c>
      <c r="E25" s="274">
        <v>0.5</v>
      </c>
      <c r="F25" s="275">
        <v>0.5</v>
      </c>
      <c r="G25" s="275">
        <v>0.5</v>
      </c>
      <c r="H25" s="276" t="s">
        <v>111</v>
      </c>
      <c r="I25" s="277" t="s">
        <v>179</v>
      </c>
      <c r="J25" s="266">
        <f t="shared" si="0"/>
        <v>28</v>
      </c>
      <c r="K25" s="278"/>
      <c r="L25" s="278">
        <v>14</v>
      </c>
      <c r="M25" s="279">
        <v>0</v>
      </c>
      <c r="N25" s="279">
        <v>14</v>
      </c>
      <c r="O25" s="280">
        <v>14</v>
      </c>
      <c r="P25" s="33">
        <f t="shared" si="1"/>
        <v>28</v>
      </c>
      <c r="Q25" s="33"/>
    </row>
    <row r="26" spans="1:17">
      <c r="A26" s="259">
        <v>6</v>
      </c>
      <c r="B26" s="281" t="s">
        <v>42</v>
      </c>
      <c r="C26" s="272">
        <v>2</v>
      </c>
      <c r="D26" s="273">
        <v>1</v>
      </c>
      <c r="E26" s="274">
        <v>0.5</v>
      </c>
      <c r="F26" s="275">
        <v>0.5</v>
      </c>
      <c r="G26" s="275">
        <v>0.5</v>
      </c>
      <c r="H26" s="276" t="s">
        <v>111</v>
      </c>
      <c r="I26" s="277" t="s">
        <v>179</v>
      </c>
      <c r="J26" s="266">
        <f t="shared" si="0"/>
        <v>28</v>
      </c>
      <c r="K26" s="278"/>
      <c r="L26" s="278">
        <v>14</v>
      </c>
      <c r="M26" s="279">
        <v>0</v>
      </c>
      <c r="N26" s="279">
        <v>14</v>
      </c>
      <c r="O26" s="280">
        <v>14</v>
      </c>
      <c r="P26" s="33">
        <f t="shared" si="1"/>
        <v>28</v>
      </c>
      <c r="Q26" s="33"/>
    </row>
    <row r="27" spans="1:17">
      <c r="A27" s="259">
        <v>7</v>
      </c>
      <c r="B27" s="281" t="s">
        <v>112</v>
      </c>
      <c r="C27" s="272">
        <v>1</v>
      </c>
      <c r="D27" s="273">
        <v>2</v>
      </c>
      <c r="E27" s="274">
        <v>1</v>
      </c>
      <c r="F27" s="275">
        <v>1</v>
      </c>
      <c r="G27" s="275">
        <v>0</v>
      </c>
      <c r="H27" s="276" t="s">
        <v>111</v>
      </c>
      <c r="I27" s="277" t="s">
        <v>179</v>
      </c>
      <c r="J27" s="266">
        <f t="shared" si="0"/>
        <v>60</v>
      </c>
      <c r="K27" s="278">
        <v>30</v>
      </c>
      <c r="L27" s="278"/>
      <c r="M27" s="279">
        <v>0</v>
      </c>
      <c r="N27" s="279">
        <v>30</v>
      </c>
      <c r="O27" s="280">
        <v>0</v>
      </c>
      <c r="P27" s="33">
        <f t="shared" si="1"/>
        <v>30</v>
      </c>
      <c r="Q27" s="33"/>
    </row>
    <row r="28" spans="1:17">
      <c r="A28" s="259">
        <v>8</v>
      </c>
      <c r="B28" s="281" t="s">
        <v>181</v>
      </c>
      <c r="C28" s="272">
        <v>2</v>
      </c>
      <c r="D28" s="273">
        <v>2</v>
      </c>
      <c r="E28" s="274">
        <v>1</v>
      </c>
      <c r="F28" s="275">
        <v>1</v>
      </c>
      <c r="G28" s="275">
        <v>0</v>
      </c>
      <c r="H28" s="276" t="s">
        <v>111</v>
      </c>
      <c r="I28" s="277" t="s">
        <v>179</v>
      </c>
      <c r="J28" s="266">
        <f t="shared" si="0"/>
        <v>60</v>
      </c>
      <c r="K28" s="278">
        <v>30</v>
      </c>
      <c r="L28" s="278"/>
      <c r="M28" s="279">
        <v>0</v>
      </c>
      <c r="N28" s="279">
        <v>30</v>
      </c>
      <c r="O28" s="280">
        <v>0</v>
      </c>
      <c r="P28" s="33">
        <f t="shared" si="1"/>
        <v>30</v>
      </c>
      <c r="Q28" s="33"/>
    </row>
    <row r="29" spans="1:17">
      <c r="A29" s="282">
        <v>9</v>
      </c>
      <c r="B29" s="283" t="s">
        <v>62</v>
      </c>
      <c r="C29" s="284">
        <v>1</v>
      </c>
      <c r="D29" s="285">
        <v>0.25</v>
      </c>
      <c r="E29" s="286">
        <v>0.25</v>
      </c>
      <c r="F29" s="287">
        <v>0</v>
      </c>
      <c r="G29" s="287">
        <v>0</v>
      </c>
      <c r="H29" s="288" t="s">
        <v>182</v>
      </c>
      <c r="I29" s="289" t="s">
        <v>41</v>
      </c>
      <c r="J29" s="290">
        <f t="shared" si="0"/>
        <v>7</v>
      </c>
      <c r="K29" s="291">
        <v>2</v>
      </c>
      <c r="L29" s="291"/>
      <c r="M29" s="289">
        <v>2</v>
      </c>
      <c r="N29" s="289">
        <v>3</v>
      </c>
      <c r="O29" s="292">
        <v>0</v>
      </c>
      <c r="P29" s="33">
        <f t="shared" si="1"/>
        <v>28</v>
      </c>
      <c r="Q29" s="33"/>
    </row>
    <row r="30" spans="1:17">
      <c r="A30" s="282">
        <v>10</v>
      </c>
      <c r="B30" s="283" t="s">
        <v>63</v>
      </c>
      <c r="C30" s="284">
        <v>1</v>
      </c>
      <c r="D30" s="285">
        <v>0.25</v>
      </c>
      <c r="E30" s="286">
        <v>0.25</v>
      </c>
      <c r="F30" s="287">
        <v>0</v>
      </c>
      <c r="G30" s="287">
        <v>0</v>
      </c>
      <c r="H30" s="288" t="s">
        <v>182</v>
      </c>
      <c r="I30" s="289" t="s">
        <v>41</v>
      </c>
      <c r="J30" s="290">
        <f t="shared" si="0"/>
        <v>7</v>
      </c>
      <c r="K30" s="291">
        <v>2</v>
      </c>
      <c r="L30" s="291"/>
      <c r="M30" s="289">
        <v>2</v>
      </c>
      <c r="N30" s="289">
        <v>3</v>
      </c>
      <c r="O30" s="292">
        <v>0</v>
      </c>
      <c r="P30" s="33">
        <f t="shared" si="1"/>
        <v>28</v>
      </c>
      <c r="Q30" s="33"/>
    </row>
    <row r="31" spans="1:17">
      <c r="A31" s="282">
        <v>11</v>
      </c>
      <c r="B31" s="293" t="s">
        <v>64</v>
      </c>
      <c r="C31" s="284">
        <v>1</v>
      </c>
      <c r="D31" s="285">
        <v>0.5</v>
      </c>
      <c r="E31" s="286">
        <v>0.25</v>
      </c>
      <c r="F31" s="294">
        <v>0.25</v>
      </c>
      <c r="G31" s="287">
        <v>0</v>
      </c>
      <c r="H31" s="288" t="s">
        <v>182</v>
      </c>
      <c r="I31" s="289" t="s">
        <v>41</v>
      </c>
      <c r="J31" s="290">
        <f t="shared" si="0"/>
        <v>12</v>
      </c>
      <c r="K31" s="291">
        <v>4</v>
      </c>
      <c r="L31" s="291"/>
      <c r="M31" s="289">
        <v>2</v>
      </c>
      <c r="N31" s="289">
        <v>6</v>
      </c>
      <c r="O31" s="292">
        <v>0</v>
      </c>
      <c r="P31" s="33">
        <f t="shared" si="1"/>
        <v>24</v>
      </c>
      <c r="Q31" s="33"/>
    </row>
    <row r="32" spans="1:17" ht="13.5" thickBot="1">
      <c r="A32" s="295">
        <v>12</v>
      </c>
      <c r="B32" s="296" t="s">
        <v>183</v>
      </c>
      <c r="C32" s="297">
        <v>1</v>
      </c>
      <c r="D32" s="298">
        <v>0.5</v>
      </c>
      <c r="E32" s="299">
        <v>0.25</v>
      </c>
      <c r="F32" s="300">
        <v>0.25</v>
      </c>
      <c r="G32" s="301">
        <v>0</v>
      </c>
      <c r="H32" s="302" t="s">
        <v>182</v>
      </c>
      <c r="I32" s="303" t="s">
        <v>41</v>
      </c>
      <c r="J32" s="304">
        <f t="shared" si="0"/>
        <v>12</v>
      </c>
      <c r="K32" s="305">
        <v>4</v>
      </c>
      <c r="L32" s="305"/>
      <c r="M32" s="303">
        <v>2</v>
      </c>
      <c r="N32" s="306">
        <v>6</v>
      </c>
      <c r="O32" s="307">
        <v>0</v>
      </c>
      <c r="P32" s="33">
        <f t="shared" si="1"/>
        <v>24</v>
      </c>
      <c r="Q32" s="33"/>
    </row>
    <row r="33" spans="1:17" ht="13.5" thickBot="1">
      <c r="A33" s="308"/>
      <c r="B33" s="309" t="s">
        <v>47</v>
      </c>
      <c r="C33" s="310"/>
      <c r="D33" s="310">
        <f t="shared" ref="D33:G33" si="2">SUM(D21:D32)</f>
        <v>15.5</v>
      </c>
      <c r="E33" s="311">
        <f t="shared" si="2"/>
        <v>8</v>
      </c>
      <c r="F33" s="311">
        <f t="shared" si="2"/>
        <v>7.5</v>
      </c>
      <c r="G33" s="311">
        <f t="shared" si="2"/>
        <v>9</v>
      </c>
      <c r="H33" s="311" t="s">
        <v>48</v>
      </c>
      <c r="I33" s="312" t="s">
        <v>48</v>
      </c>
      <c r="J33" s="313">
        <f>SUM(J21:J32)</f>
        <v>454</v>
      </c>
      <c r="K33" s="314">
        <f t="shared" ref="K33:O33" si="3">SUM(K21:K32)</f>
        <v>72</v>
      </c>
      <c r="L33" s="314">
        <f t="shared" si="3"/>
        <v>148</v>
      </c>
      <c r="M33" s="314">
        <f t="shared" si="3"/>
        <v>8</v>
      </c>
      <c r="N33" s="314">
        <f t="shared" si="3"/>
        <v>226</v>
      </c>
      <c r="O33" s="315">
        <f t="shared" si="3"/>
        <v>148</v>
      </c>
      <c r="P33" s="33">
        <f t="shared" si="1"/>
        <v>29.29032258064516</v>
      </c>
      <c r="Q33" s="241"/>
    </row>
    <row r="34" spans="1:17">
      <c r="A34" s="316"/>
      <c r="B34" s="317" t="s">
        <v>107</v>
      </c>
      <c r="C34" s="318"/>
      <c r="D34" s="319">
        <f>G33</f>
        <v>9</v>
      </c>
      <c r="E34" s="320"/>
      <c r="F34" s="321"/>
      <c r="G34" s="321"/>
      <c r="H34" s="322" t="s">
        <v>48</v>
      </c>
      <c r="I34" s="323" t="s">
        <v>48</v>
      </c>
      <c r="J34" s="324">
        <f>O33</f>
        <v>148</v>
      </c>
      <c r="K34" s="322"/>
      <c r="L34" s="322"/>
      <c r="M34" s="322"/>
      <c r="N34" s="322"/>
      <c r="O34" s="325"/>
      <c r="P34" s="241"/>
      <c r="Q34" s="241"/>
    </row>
    <row r="35" spans="1:17" ht="13.5" thickBot="1">
      <c r="A35" s="326"/>
      <c r="B35" s="327" t="s">
        <v>108</v>
      </c>
      <c r="C35" s="328"/>
      <c r="D35" s="328">
        <f t="shared" ref="D35:G35" si="4">D21+D22+D23+D24+D25+D26+D27+D28</f>
        <v>14</v>
      </c>
      <c r="E35" s="329">
        <f t="shared" si="4"/>
        <v>7</v>
      </c>
      <c r="F35" s="329">
        <f t="shared" si="4"/>
        <v>7</v>
      </c>
      <c r="G35" s="329">
        <f t="shared" si="4"/>
        <v>9</v>
      </c>
      <c r="H35" s="329" t="s">
        <v>48</v>
      </c>
      <c r="I35" s="330" t="s">
        <v>48</v>
      </c>
      <c r="J35" s="331">
        <f t="shared" ref="J35:O35" si="5">J21+J22+J23+J24+J25+J26+J27+J28</f>
        <v>416</v>
      </c>
      <c r="K35" s="332">
        <f t="shared" si="5"/>
        <v>60</v>
      </c>
      <c r="L35" s="332">
        <f t="shared" si="5"/>
        <v>148</v>
      </c>
      <c r="M35" s="332">
        <f t="shared" si="5"/>
        <v>0</v>
      </c>
      <c r="N35" s="332">
        <f t="shared" si="5"/>
        <v>208</v>
      </c>
      <c r="O35" s="333">
        <f t="shared" si="5"/>
        <v>148</v>
      </c>
      <c r="P35" s="241"/>
      <c r="Q35" s="241"/>
    </row>
    <row r="36" spans="1:17" ht="13.5" thickBot="1">
      <c r="A36" s="245" t="s">
        <v>49</v>
      </c>
      <c r="B36" s="246" t="s">
        <v>50</v>
      </c>
      <c r="C36" s="246"/>
      <c r="D36" s="246"/>
      <c r="E36" s="246"/>
      <c r="F36" s="334"/>
      <c r="G36" s="334"/>
      <c r="H36" s="334"/>
      <c r="I36" s="334"/>
      <c r="J36" s="41"/>
      <c r="K36" s="41"/>
      <c r="L36" s="41"/>
      <c r="M36" s="41"/>
      <c r="N36" s="41"/>
      <c r="O36" s="335"/>
      <c r="P36" s="33"/>
      <c r="Q36" s="33"/>
    </row>
    <row r="37" spans="1:17">
      <c r="A37" s="514">
        <v>1</v>
      </c>
      <c r="B37" s="219" t="s">
        <v>113</v>
      </c>
      <c r="C37" s="336">
        <v>1</v>
      </c>
      <c r="D37" s="337">
        <v>3</v>
      </c>
      <c r="E37" s="97">
        <v>1.1499999999999999</v>
      </c>
      <c r="F37" s="97">
        <v>1.85</v>
      </c>
      <c r="G37" s="97">
        <v>1.1100000000000001</v>
      </c>
      <c r="H37" s="216" t="s">
        <v>111</v>
      </c>
      <c r="I37" s="217" t="s">
        <v>41</v>
      </c>
      <c r="J37" s="467">
        <f>K37+L37+M37+N37</f>
        <v>81</v>
      </c>
      <c r="K37" s="97"/>
      <c r="L37" s="97">
        <v>30</v>
      </c>
      <c r="M37" s="97">
        <v>1</v>
      </c>
      <c r="N37" s="97">
        <v>50</v>
      </c>
      <c r="O37" s="67">
        <v>30</v>
      </c>
      <c r="P37" s="41">
        <f>J37/D37</f>
        <v>27</v>
      </c>
      <c r="Q37" s="33"/>
    </row>
    <row r="38" spans="1:17">
      <c r="A38" s="515">
        <v>2</v>
      </c>
      <c r="B38" s="218" t="s">
        <v>114</v>
      </c>
      <c r="C38" s="338">
        <v>1</v>
      </c>
      <c r="D38" s="339">
        <v>4.5</v>
      </c>
      <c r="E38" s="137">
        <v>1.52</v>
      </c>
      <c r="F38" s="137">
        <v>2.98</v>
      </c>
      <c r="G38" s="137">
        <v>0.74</v>
      </c>
      <c r="H38" s="226" t="s">
        <v>180</v>
      </c>
      <c r="I38" s="225" t="s">
        <v>41</v>
      </c>
      <c r="J38" s="290">
        <f t="shared" ref="J38:J45" si="6">K38+L38+M38+N38</f>
        <v>121</v>
      </c>
      <c r="K38" s="137">
        <v>20</v>
      </c>
      <c r="L38" s="137">
        <v>20</v>
      </c>
      <c r="M38" s="137">
        <v>1</v>
      </c>
      <c r="N38" s="137">
        <v>80</v>
      </c>
      <c r="O38" s="74">
        <v>20</v>
      </c>
      <c r="P38" s="41">
        <f t="shared" ref="P38:P45" si="7">J38/D38</f>
        <v>26.888888888888889</v>
      </c>
      <c r="Q38" s="33"/>
    </row>
    <row r="39" spans="1:17">
      <c r="A39" s="515">
        <v>3</v>
      </c>
      <c r="B39" s="218" t="s">
        <v>115</v>
      </c>
      <c r="C39" s="338">
        <v>1</v>
      </c>
      <c r="D39" s="340">
        <v>5</v>
      </c>
      <c r="E39" s="137">
        <v>2.02</v>
      </c>
      <c r="F39" s="137">
        <v>2.98</v>
      </c>
      <c r="G39" s="137">
        <v>1.19</v>
      </c>
      <c r="H39" s="226" t="s">
        <v>180</v>
      </c>
      <c r="I39" s="225" t="s">
        <v>41</v>
      </c>
      <c r="J39" s="290">
        <f t="shared" si="6"/>
        <v>126</v>
      </c>
      <c r="K39" s="137">
        <v>20</v>
      </c>
      <c r="L39" s="137">
        <v>30</v>
      </c>
      <c r="M39" s="137">
        <v>1</v>
      </c>
      <c r="N39" s="137">
        <v>75</v>
      </c>
      <c r="O39" s="74">
        <v>30</v>
      </c>
      <c r="P39" s="41">
        <f t="shared" si="7"/>
        <v>25.2</v>
      </c>
      <c r="Q39" s="33"/>
    </row>
    <row r="40" spans="1:17">
      <c r="A40" s="515">
        <v>4</v>
      </c>
      <c r="B40" s="218" t="s">
        <v>116</v>
      </c>
      <c r="C40" s="338">
        <v>2</v>
      </c>
      <c r="D40" s="340">
        <v>5</v>
      </c>
      <c r="E40" s="137">
        <v>1.56</v>
      </c>
      <c r="F40" s="137">
        <v>3.44</v>
      </c>
      <c r="G40" s="137">
        <v>0.76</v>
      </c>
      <c r="H40" s="226" t="s">
        <v>180</v>
      </c>
      <c r="I40" s="225" t="s">
        <v>41</v>
      </c>
      <c r="J40" s="290">
        <f t="shared" si="6"/>
        <v>131</v>
      </c>
      <c r="K40" s="137">
        <v>20</v>
      </c>
      <c r="L40" s="137">
        <v>20</v>
      </c>
      <c r="M40" s="137">
        <v>1</v>
      </c>
      <c r="N40" s="137">
        <v>90</v>
      </c>
      <c r="O40" s="74">
        <v>20</v>
      </c>
      <c r="P40" s="41">
        <f t="shared" si="7"/>
        <v>26.2</v>
      </c>
      <c r="Q40" s="33"/>
    </row>
    <row r="41" spans="1:17">
      <c r="A41" s="515">
        <v>5</v>
      </c>
      <c r="B41" s="218" t="s">
        <v>117</v>
      </c>
      <c r="C41" s="338">
        <v>2</v>
      </c>
      <c r="D41" s="340">
        <v>5</v>
      </c>
      <c r="E41" s="137">
        <v>2.5</v>
      </c>
      <c r="F41" s="137">
        <v>2.5</v>
      </c>
      <c r="G41" s="137">
        <v>1.19</v>
      </c>
      <c r="H41" s="226" t="s">
        <v>180</v>
      </c>
      <c r="I41" s="225" t="s">
        <v>41</v>
      </c>
      <c r="J41" s="290">
        <f t="shared" si="6"/>
        <v>126</v>
      </c>
      <c r="K41" s="137">
        <v>30</v>
      </c>
      <c r="L41" s="137">
        <v>30</v>
      </c>
      <c r="M41" s="137">
        <v>3</v>
      </c>
      <c r="N41" s="137">
        <v>63</v>
      </c>
      <c r="O41" s="74">
        <v>30</v>
      </c>
      <c r="P41" s="41">
        <f t="shared" si="7"/>
        <v>25.2</v>
      </c>
      <c r="Q41" s="33"/>
    </row>
    <row r="42" spans="1:17">
      <c r="A42" s="515">
        <v>6</v>
      </c>
      <c r="B42" s="218" t="s">
        <v>118</v>
      </c>
      <c r="C42" s="338">
        <v>2</v>
      </c>
      <c r="D42" s="221">
        <v>3</v>
      </c>
      <c r="E42" s="137">
        <v>1.22</v>
      </c>
      <c r="F42" s="137">
        <v>1.78</v>
      </c>
      <c r="G42" s="137">
        <v>1.18</v>
      </c>
      <c r="H42" s="226" t="s">
        <v>111</v>
      </c>
      <c r="I42" s="225" t="s">
        <v>41</v>
      </c>
      <c r="J42" s="290">
        <f t="shared" si="6"/>
        <v>76</v>
      </c>
      <c r="K42" s="137"/>
      <c r="L42" s="137">
        <v>30</v>
      </c>
      <c r="M42" s="137">
        <v>1</v>
      </c>
      <c r="N42" s="137">
        <v>45</v>
      </c>
      <c r="O42" s="74">
        <v>30</v>
      </c>
      <c r="P42" s="41">
        <f t="shared" si="7"/>
        <v>25.333333333333332</v>
      </c>
      <c r="Q42" s="33"/>
    </row>
    <row r="43" spans="1:17">
      <c r="A43" s="515">
        <v>7</v>
      </c>
      <c r="B43" s="218" t="s">
        <v>126</v>
      </c>
      <c r="C43" s="338">
        <v>3</v>
      </c>
      <c r="D43" s="340">
        <v>5</v>
      </c>
      <c r="E43" s="137">
        <v>2.5</v>
      </c>
      <c r="F43" s="137">
        <v>2.5</v>
      </c>
      <c r="G43" s="137">
        <v>1.19</v>
      </c>
      <c r="H43" s="226" t="s">
        <v>180</v>
      </c>
      <c r="I43" s="225" t="s">
        <v>41</v>
      </c>
      <c r="J43" s="290">
        <f t="shared" si="6"/>
        <v>126</v>
      </c>
      <c r="K43" s="137">
        <v>30</v>
      </c>
      <c r="L43" s="137">
        <v>30</v>
      </c>
      <c r="M43" s="137">
        <v>3</v>
      </c>
      <c r="N43" s="137">
        <v>63</v>
      </c>
      <c r="O43" s="74">
        <v>30</v>
      </c>
      <c r="P43" s="41">
        <f t="shared" si="7"/>
        <v>25.2</v>
      </c>
      <c r="Q43" s="33"/>
    </row>
    <row r="44" spans="1:17">
      <c r="A44" s="515">
        <v>8</v>
      </c>
      <c r="B44" s="218" t="s">
        <v>127</v>
      </c>
      <c r="C44" s="338">
        <v>3</v>
      </c>
      <c r="D44" s="340">
        <v>1</v>
      </c>
      <c r="E44" s="137">
        <v>0.33</v>
      </c>
      <c r="F44" s="137">
        <v>0.67</v>
      </c>
      <c r="G44" s="137">
        <v>0</v>
      </c>
      <c r="H44" s="226" t="s">
        <v>111</v>
      </c>
      <c r="I44" s="225" t="s">
        <v>41</v>
      </c>
      <c r="J44" s="290">
        <f t="shared" si="6"/>
        <v>30</v>
      </c>
      <c r="K44" s="137"/>
      <c r="L44" s="137">
        <v>10</v>
      </c>
      <c r="M44" s="137">
        <v>0</v>
      </c>
      <c r="N44" s="137">
        <v>20</v>
      </c>
      <c r="O44" s="74">
        <v>0</v>
      </c>
      <c r="P44" s="41">
        <f t="shared" si="7"/>
        <v>30</v>
      </c>
      <c r="Q44" s="33"/>
    </row>
    <row r="45" spans="1:17">
      <c r="A45" s="515">
        <v>9</v>
      </c>
      <c r="B45" s="218" t="s">
        <v>128</v>
      </c>
      <c r="C45" s="338">
        <v>3</v>
      </c>
      <c r="D45" s="340">
        <v>5</v>
      </c>
      <c r="E45" s="137">
        <v>1.56</v>
      </c>
      <c r="F45" s="137">
        <v>3.44</v>
      </c>
      <c r="G45" s="137">
        <v>0.76</v>
      </c>
      <c r="H45" s="226" t="s">
        <v>111</v>
      </c>
      <c r="I45" s="225" t="s">
        <v>41</v>
      </c>
      <c r="J45" s="290">
        <f t="shared" si="6"/>
        <v>131</v>
      </c>
      <c r="K45" s="137">
        <v>20</v>
      </c>
      <c r="L45" s="137">
        <v>20</v>
      </c>
      <c r="M45" s="137">
        <v>1</v>
      </c>
      <c r="N45" s="137">
        <v>90</v>
      </c>
      <c r="O45" s="74">
        <v>20</v>
      </c>
      <c r="P45" s="41">
        <f t="shared" si="7"/>
        <v>26.2</v>
      </c>
      <c r="Q45" s="33"/>
    </row>
    <row r="46" spans="1:17">
      <c r="A46" s="516" t="s">
        <v>184</v>
      </c>
      <c r="B46" s="494" t="s">
        <v>134</v>
      </c>
      <c r="C46" s="601">
        <v>4</v>
      </c>
      <c r="D46" s="603">
        <v>5</v>
      </c>
      <c r="E46" s="599">
        <v>1.56</v>
      </c>
      <c r="F46" s="599">
        <v>3.44</v>
      </c>
      <c r="G46" s="599">
        <v>0.8</v>
      </c>
      <c r="H46" s="606" t="s">
        <v>111</v>
      </c>
      <c r="I46" s="595" t="s">
        <v>45</v>
      </c>
      <c r="J46" s="597">
        <v>125</v>
      </c>
      <c r="K46" s="599">
        <v>20</v>
      </c>
      <c r="L46" s="599">
        <v>20</v>
      </c>
      <c r="M46" s="599">
        <v>1</v>
      </c>
      <c r="N46" s="599">
        <v>90</v>
      </c>
      <c r="O46" s="586">
        <v>20</v>
      </c>
      <c r="P46" s="588">
        <f>J46/D46</f>
        <v>25</v>
      </c>
      <c r="Q46" s="33"/>
    </row>
    <row r="47" spans="1:17" ht="13.5" thickBot="1">
      <c r="A47" s="517" t="s">
        <v>185</v>
      </c>
      <c r="B47" s="342" t="s">
        <v>162</v>
      </c>
      <c r="C47" s="602"/>
      <c r="D47" s="604"/>
      <c r="E47" s="605"/>
      <c r="F47" s="605"/>
      <c r="G47" s="605"/>
      <c r="H47" s="605"/>
      <c r="I47" s="596"/>
      <c r="J47" s="598"/>
      <c r="K47" s="600"/>
      <c r="L47" s="600"/>
      <c r="M47" s="600"/>
      <c r="N47" s="600"/>
      <c r="O47" s="587"/>
      <c r="P47" s="588"/>
      <c r="Q47" s="33"/>
    </row>
    <row r="48" spans="1:17" ht="13.5" thickBot="1">
      <c r="A48" s="308"/>
      <c r="B48" s="309" t="s">
        <v>47</v>
      </c>
      <c r="C48" s="343"/>
      <c r="D48" s="344">
        <f>SUM(D37:D47)</f>
        <v>41.5</v>
      </c>
      <c r="E48" s="311">
        <f>SUM(E37:E47)</f>
        <v>15.920000000000002</v>
      </c>
      <c r="F48" s="311">
        <f>SUM(F37:F47)</f>
        <v>25.580000000000005</v>
      </c>
      <c r="G48" s="311">
        <f>SUM(G37:G47)</f>
        <v>8.92</v>
      </c>
      <c r="H48" s="311" t="s">
        <v>48</v>
      </c>
      <c r="I48" s="312" t="s">
        <v>48</v>
      </c>
      <c r="J48" s="345">
        <f>SUM(J37:J45)+J46</f>
        <v>1073</v>
      </c>
      <c r="K48" s="346">
        <f t="shared" ref="K48:O48" si="8">SUM(K37:K45)+K46</f>
        <v>160</v>
      </c>
      <c r="L48" s="346">
        <f t="shared" si="8"/>
        <v>240</v>
      </c>
      <c r="M48" s="346">
        <f t="shared" si="8"/>
        <v>13</v>
      </c>
      <c r="N48" s="346">
        <f t="shared" si="8"/>
        <v>666</v>
      </c>
      <c r="O48" s="347">
        <f t="shared" si="8"/>
        <v>230</v>
      </c>
      <c r="P48" s="41">
        <f t="shared" ref="P48" si="9">J48/D48</f>
        <v>25.85542168674699</v>
      </c>
      <c r="Q48" s="241"/>
    </row>
    <row r="49" spans="1:17">
      <c r="A49" s="348"/>
      <c r="B49" s="349" t="s">
        <v>107</v>
      </c>
      <c r="C49" s="350"/>
      <c r="D49" s="351">
        <f>G48</f>
        <v>8.92</v>
      </c>
      <c r="E49" s="351"/>
      <c r="F49" s="352"/>
      <c r="G49" s="352"/>
      <c r="H49" s="352" t="s">
        <v>48</v>
      </c>
      <c r="I49" s="314" t="s">
        <v>48</v>
      </c>
      <c r="J49" s="324">
        <f>O48</f>
        <v>230</v>
      </c>
      <c r="K49" s="322"/>
      <c r="L49" s="322"/>
      <c r="M49" s="322"/>
      <c r="N49" s="322"/>
      <c r="O49" s="325"/>
      <c r="P49" s="353"/>
      <c r="Q49" s="241"/>
    </row>
    <row r="50" spans="1:17" ht="13.5" thickBot="1">
      <c r="A50" s="354"/>
      <c r="B50" s="355" t="s">
        <v>108</v>
      </c>
      <c r="C50" s="356"/>
      <c r="D50" s="357">
        <f>D46</f>
        <v>5</v>
      </c>
      <c r="E50" s="357">
        <f t="shared" ref="E50:G50" si="10">E46</f>
        <v>1.56</v>
      </c>
      <c r="F50" s="357">
        <f t="shared" si="10"/>
        <v>3.44</v>
      </c>
      <c r="G50" s="357">
        <f t="shared" si="10"/>
        <v>0.8</v>
      </c>
      <c r="H50" s="332" t="s">
        <v>48</v>
      </c>
      <c r="I50" s="358" t="s">
        <v>48</v>
      </c>
      <c r="J50" s="331">
        <f>J46</f>
        <v>125</v>
      </c>
      <c r="K50" s="332">
        <f t="shared" ref="K50:O50" si="11">K46</f>
        <v>20</v>
      </c>
      <c r="L50" s="332">
        <f t="shared" si="11"/>
        <v>20</v>
      </c>
      <c r="M50" s="332">
        <f t="shared" si="11"/>
        <v>1</v>
      </c>
      <c r="N50" s="332">
        <f t="shared" si="11"/>
        <v>90</v>
      </c>
      <c r="O50" s="333">
        <f t="shared" si="11"/>
        <v>20</v>
      </c>
      <c r="P50" s="241"/>
      <c r="Q50" s="241"/>
    </row>
    <row r="51" spans="1:17" ht="13.5" thickBot="1">
      <c r="A51" s="359" t="s">
        <v>53</v>
      </c>
      <c r="B51" s="360" t="s">
        <v>54</v>
      </c>
      <c r="C51" s="360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77"/>
      <c r="P51" s="33"/>
      <c r="Q51" s="33"/>
    </row>
    <row r="52" spans="1:17" ht="13.5" thickBot="1">
      <c r="A52" s="87">
        <v>1</v>
      </c>
      <c r="B52" s="215" t="s">
        <v>119</v>
      </c>
      <c r="C52" s="482">
        <v>1</v>
      </c>
      <c r="D52" s="467">
        <v>5</v>
      </c>
      <c r="E52" s="97">
        <v>1.56</v>
      </c>
      <c r="F52" s="97">
        <v>3.44</v>
      </c>
      <c r="G52" s="97">
        <v>0.76</v>
      </c>
      <c r="H52" s="216" t="s">
        <v>180</v>
      </c>
      <c r="I52" s="68" t="s">
        <v>41</v>
      </c>
      <c r="J52" s="361">
        <f>K52+L52+M52+N52</f>
        <v>131</v>
      </c>
      <c r="K52" s="97">
        <v>20</v>
      </c>
      <c r="L52" s="97">
        <v>20</v>
      </c>
      <c r="M52" s="97">
        <v>1</v>
      </c>
      <c r="N52" s="97">
        <v>90</v>
      </c>
      <c r="O52" s="97">
        <v>20</v>
      </c>
      <c r="P52" s="362">
        <f>J52/D52</f>
        <v>26.2</v>
      </c>
      <c r="Q52" s="33"/>
    </row>
    <row r="53" spans="1:17">
      <c r="A53" s="25">
        <v>2</v>
      </c>
      <c r="B53" s="220" t="s">
        <v>120</v>
      </c>
      <c r="C53" s="363">
        <v>2</v>
      </c>
      <c r="D53" s="290">
        <v>3</v>
      </c>
      <c r="E53" s="137">
        <v>1.22</v>
      </c>
      <c r="F53" s="137">
        <v>1.78</v>
      </c>
      <c r="G53" s="137">
        <v>0.79</v>
      </c>
      <c r="H53" s="226" t="s">
        <v>111</v>
      </c>
      <c r="I53" s="75" t="s">
        <v>41</v>
      </c>
      <c r="J53" s="365">
        <f t="shared" ref="J53:J69" si="12">K53+L53+M53+N53</f>
        <v>76</v>
      </c>
      <c r="K53" s="137">
        <v>10</v>
      </c>
      <c r="L53" s="137">
        <v>20</v>
      </c>
      <c r="M53" s="137">
        <v>1</v>
      </c>
      <c r="N53" s="137">
        <v>45</v>
      </c>
      <c r="O53" s="137">
        <v>20</v>
      </c>
      <c r="P53" s="362">
        <f t="shared" ref="P53:P69" si="13">J53/D53</f>
        <v>25.333333333333332</v>
      </c>
      <c r="Q53" s="33"/>
    </row>
    <row r="54" spans="1:17">
      <c r="A54" s="25">
        <v>3</v>
      </c>
      <c r="B54" s="220" t="s">
        <v>121</v>
      </c>
      <c r="C54" s="366">
        <v>2</v>
      </c>
      <c r="D54" s="290">
        <v>6</v>
      </c>
      <c r="E54" s="137">
        <v>2.02</v>
      </c>
      <c r="F54" s="137">
        <v>3.98</v>
      </c>
      <c r="G54" s="137">
        <v>1.19</v>
      </c>
      <c r="H54" s="226" t="s">
        <v>180</v>
      </c>
      <c r="I54" s="75" t="s">
        <v>41</v>
      </c>
      <c r="J54" s="365">
        <f t="shared" si="12"/>
        <v>151</v>
      </c>
      <c r="K54" s="137">
        <v>20</v>
      </c>
      <c r="L54" s="137">
        <v>30</v>
      </c>
      <c r="M54" s="137">
        <v>1</v>
      </c>
      <c r="N54" s="137">
        <v>100</v>
      </c>
      <c r="O54" s="137">
        <v>30</v>
      </c>
      <c r="P54" s="362">
        <f t="shared" si="13"/>
        <v>25.166666666666668</v>
      </c>
      <c r="Q54" s="33"/>
    </row>
    <row r="55" spans="1:17">
      <c r="A55" s="25">
        <v>4</v>
      </c>
      <c r="B55" s="220" t="s">
        <v>122</v>
      </c>
      <c r="C55" s="363">
        <v>2</v>
      </c>
      <c r="D55" s="290">
        <v>3</v>
      </c>
      <c r="E55" s="137">
        <v>1.8</v>
      </c>
      <c r="F55" s="137">
        <v>1.2</v>
      </c>
      <c r="G55" s="137">
        <v>0.6</v>
      </c>
      <c r="H55" s="226" t="s">
        <v>111</v>
      </c>
      <c r="I55" s="75" t="s">
        <v>41</v>
      </c>
      <c r="J55" s="365">
        <f t="shared" si="12"/>
        <v>75</v>
      </c>
      <c r="K55" s="137">
        <v>30</v>
      </c>
      <c r="L55" s="137">
        <v>15</v>
      </c>
      <c r="M55" s="137">
        <v>0</v>
      </c>
      <c r="N55" s="137">
        <v>30</v>
      </c>
      <c r="O55" s="137">
        <v>15</v>
      </c>
      <c r="P55" s="362">
        <f t="shared" si="13"/>
        <v>25</v>
      </c>
      <c r="Q55" s="33"/>
    </row>
    <row r="56" spans="1:17">
      <c r="A56" s="25">
        <v>5</v>
      </c>
      <c r="B56" s="220" t="s">
        <v>129</v>
      </c>
      <c r="C56" s="366">
        <v>3</v>
      </c>
      <c r="D56" s="290">
        <v>5</v>
      </c>
      <c r="E56" s="137">
        <v>1.56</v>
      </c>
      <c r="F56" s="137">
        <v>3.44</v>
      </c>
      <c r="G56" s="137">
        <v>0.76</v>
      </c>
      <c r="H56" s="226" t="s">
        <v>180</v>
      </c>
      <c r="I56" s="75" t="s">
        <v>41</v>
      </c>
      <c r="J56" s="365">
        <f t="shared" si="12"/>
        <v>131</v>
      </c>
      <c r="K56" s="137">
        <v>20</v>
      </c>
      <c r="L56" s="137">
        <v>20</v>
      </c>
      <c r="M56" s="137">
        <v>1</v>
      </c>
      <c r="N56" s="137">
        <v>90</v>
      </c>
      <c r="O56" s="137">
        <v>20</v>
      </c>
      <c r="P56" s="362">
        <f t="shared" si="13"/>
        <v>26.2</v>
      </c>
      <c r="Q56" s="33"/>
    </row>
    <row r="57" spans="1:17">
      <c r="A57" s="25">
        <v>6</v>
      </c>
      <c r="B57" s="220" t="s">
        <v>130</v>
      </c>
      <c r="C57" s="366">
        <v>3</v>
      </c>
      <c r="D57" s="290">
        <v>6</v>
      </c>
      <c r="E57" s="137">
        <v>2.0499999999999998</v>
      </c>
      <c r="F57" s="137">
        <v>3.95</v>
      </c>
      <c r="G57" s="137">
        <v>1.18</v>
      </c>
      <c r="H57" s="226" t="s">
        <v>180</v>
      </c>
      <c r="I57" s="75" t="s">
        <v>41</v>
      </c>
      <c r="J57" s="365">
        <f t="shared" si="12"/>
        <v>152</v>
      </c>
      <c r="K57" s="137">
        <v>20</v>
      </c>
      <c r="L57" s="137">
        <v>30</v>
      </c>
      <c r="M57" s="137">
        <v>2</v>
      </c>
      <c r="N57" s="137">
        <v>100</v>
      </c>
      <c r="O57" s="137">
        <v>30</v>
      </c>
      <c r="P57" s="362">
        <f t="shared" si="13"/>
        <v>25.333333333333332</v>
      </c>
      <c r="Q57" s="33"/>
    </row>
    <row r="58" spans="1:17">
      <c r="A58" s="25">
        <v>7</v>
      </c>
      <c r="B58" s="220" t="s">
        <v>131</v>
      </c>
      <c r="C58" s="366">
        <v>3</v>
      </c>
      <c r="D58" s="290">
        <v>6</v>
      </c>
      <c r="E58" s="137">
        <v>2.0499999999999998</v>
      </c>
      <c r="F58" s="137">
        <v>3.95</v>
      </c>
      <c r="G58" s="137">
        <v>1.18</v>
      </c>
      <c r="H58" s="226" t="s">
        <v>180</v>
      </c>
      <c r="I58" s="75" t="s">
        <v>41</v>
      </c>
      <c r="J58" s="365">
        <f t="shared" si="12"/>
        <v>152</v>
      </c>
      <c r="K58" s="137">
        <v>20</v>
      </c>
      <c r="L58" s="137">
        <v>30</v>
      </c>
      <c r="M58" s="137">
        <v>2</v>
      </c>
      <c r="N58" s="137">
        <v>100</v>
      </c>
      <c r="O58" s="137">
        <v>30</v>
      </c>
      <c r="P58" s="362">
        <f t="shared" si="13"/>
        <v>25.333333333333332</v>
      </c>
      <c r="Q58" s="33"/>
    </row>
    <row r="59" spans="1:17">
      <c r="A59" s="25">
        <v>8</v>
      </c>
      <c r="B59" s="220" t="s">
        <v>132</v>
      </c>
      <c r="C59" s="366">
        <v>4</v>
      </c>
      <c r="D59" s="290">
        <v>4</v>
      </c>
      <c r="E59" s="137">
        <v>2.21</v>
      </c>
      <c r="F59" s="137">
        <v>1.79</v>
      </c>
      <c r="G59" s="137">
        <v>1.07</v>
      </c>
      <c r="H59" s="226" t="s">
        <v>180</v>
      </c>
      <c r="I59" s="75" t="s">
        <v>41</v>
      </c>
      <c r="J59" s="365">
        <f t="shared" si="12"/>
        <v>112</v>
      </c>
      <c r="K59" s="137">
        <v>30</v>
      </c>
      <c r="L59" s="137">
        <v>30</v>
      </c>
      <c r="M59" s="137">
        <v>2</v>
      </c>
      <c r="N59" s="137">
        <v>50</v>
      </c>
      <c r="O59" s="137">
        <v>30</v>
      </c>
      <c r="P59" s="362">
        <f t="shared" si="13"/>
        <v>28</v>
      </c>
      <c r="Q59" s="33"/>
    </row>
    <row r="60" spans="1:17">
      <c r="A60" s="25">
        <v>9</v>
      </c>
      <c r="B60" s="220" t="s">
        <v>133</v>
      </c>
      <c r="C60" s="363">
        <v>4</v>
      </c>
      <c r="D60" s="290">
        <v>4</v>
      </c>
      <c r="E60" s="137">
        <v>2.21</v>
      </c>
      <c r="F60" s="137">
        <v>1.79</v>
      </c>
      <c r="G60" s="137">
        <v>1.07</v>
      </c>
      <c r="H60" s="226" t="s">
        <v>180</v>
      </c>
      <c r="I60" s="75" t="s">
        <v>41</v>
      </c>
      <c r="J60" s="365">
        <f t="shared" si="12"/>
        <v>112</v>
      </c>
      <c r="K60" s="137">
        <v>30</v>
      </c>
      <c r="L60" s="137">
        <v>30</v>
      </c>
      <c r="M60" s="137">
        <v>2</v>
      </c>
      <c r="N60" s="137">
        <v>50</v>
      </c>
      <c r="O60" s="137">
        <v>30</v>
      </c>
      <c r="P60" s="362">
        <f t="shared" si="13"/>
        <v>28</v>
      </c>
      <c r="Q60" s="33"/>
    </row>
    <row r="61" spans="1:17">
      <c r="A61" s="25">
        <v>10</v>
      </c>
      <c r="B61" s="220" t="s">
        <v>164</v>
      </c>
      <c r="C61" s="366">
        <v>4</v>
      </c>
      <c r="D61" s="290">
        <v>5</v>
      </c>
      <c r="E61" s="137">
        <v>1.56</v>
      </c>
      <c r="F61" s="137">
        <v>3.44</v>
      </c>
      <c r="G61" s="137">
        <v>0.76</v>
      </c>
      <c r="H61" s="226" t="s">
        <v>111</v>
      </c>
      <c r="I61" s="75" t="s">
        <v>41</v>
      </c>
      <c r="J61" s="365">
        <f t="shared" si="12"/>
        <v>131</v>
      </c>
      <c r="K61" s="137">
        <v>20</v>
      </c>
      <c r="L61" s="137">
        <v>20</v>
      </c>
      <c r="M61" s="137">
        <v>1</v>
      </c>
      <c r="N61" s="137">
        <v>90</v>
      </c>
      <c r="O61" s="137">
        <v>20</v>
      </c>
      <c r="P61" s="362">
        <f t="shared" si="13"/>
        <v>26.2</v>
      </c>
      <c r="Q61" s="33"/>
    </row>
    <row r="62" spans="1:17">
      <c r="A62" s="25">
        <v>11</v>
      </c>
      <c r="B62" s="220" t="s">
        <v>164</v>
      </c>
      <c r="C62" s="366">
        <v>5</v>
      </c>
      <c r="D62" s="290">
        <v>5</v>
      </c>
      <c r="E62" s="137">
        <v>1.56</v>
      </c>
      <c r="F62" s="137">
        <v>3.44</v>
      </c>
      <c r="G62" s="137">
        <v>0.76</v>
      </c>
      <c r="H62" s="226" t="s">
        <v>180</v>
      </c>
      <c r="I62" s="75" t="s">
        <v>41</v>
      </c>
      <c r="J62" s="365">
        <f t="shared" si="12"/>
        <v>131</v>
      </c>
      <c r="K62" s="137">
        <v>20</v>
      </c>
      <c r="L62" s="137">
        <v>20</v>
      </c>
      <c r="M62" s="137">
        <v>1</v>
      </c>
      <c r="N62" s="137">
        <v>90</v>
      </c>
      <c r="O62" s="137">
        <v>20</v>
      </c>
      <c r="P62" s="362">
        <f t="shared" si="13"/>
        <v>26.2</v>
      </c>
      <c r="Q62" s="33"/>
    </row>
    <row r="63" spans="1:17">
      <c r="A63" s="25">
        <v>12</v>
      </c>
      <c r="B63" s="220" t="s">
        <v>138</v>
      </c>
      <c r="C63" s="366">
        <v>5</v>
      </c>
      <c r="D63" s="290">
        <v>5.5</v>
      </c>
      <c r="E63" s="137">
        <v>1.6</v>
      </c>
      <c r="F63" s="137">
        <v>3.9</v>
      </c>
      <c r="G63" s="137">
        <v>0.78</v>
      </c>
      <c r="H63" s="226" t="s">
        <v>180</v>
      </c>
      <c r="I63" s="75" t="s">
        <v>41</v>
      </c>
      <c r="J63" s="365">
        <f t="shared" si="12"/>
        <v>141</v>
      </c>
      <c r="K63" s="137">
        <v>20</v>
      </c>
      <c r="L63" s="137">
        <v>20</v>
      </c>
      <c r="M63" s="137">
        <v>1</v>
      </c>
      <c r="N63" s="137">
        <v>100</v>
      </c>
      <c r="O63" s="137">
        <v>20</v>
      </c>
      <c r="P63" s="362">
        <f t="shared" si="13"/>
        <v>25.636363636363637</v>
      </c>
      <c r="Q63" s="33"/>
    </row>
    <row r="64" spans="1:17">
      <c r="A64" s="234">
        <v>13</v>
      </c>
      <c r="B64" s="220" t="s">
        <v>139</v>
      </c>
      <c r="C64" s="366">
        <v>5</v>
      </c>
      <c r="D64" s="290">
        <v>5</v>
      </c>
      <c r="E64" s="137">
        <v>1.56</v>
      </c>
      <c r="F64" s="137">
        <v>3.44</v>
      </c>
      <c r="G64" s="137">
        <v>0.76</v>
      </c>
      <c r="H64" s="226" t="s">
        <v>111</v>
      </c>
      <c r="I64" s="75" t="s">
        <v>41</v>
      </c>
      <c r="J64" s="365">
        <f t="shared" si="12"/>
        <v>131</v>
      </c>
      <c r="K64" s="137">
        <v>20</v>
      </c>
      <c r="L64" s="137">
        <v>20</v>
      </c>
      <c r="M64" s="137">
        <v>1</v>
      </c>
      <c r="N64" s="137">
        <v>90</v>
      </c>
      <c r="O64" s="137">
        <v>20</v>
      </c>
      <c r="P64" s="362">
        <f t="shared" si="13"/>
        <v>26.2</v>
      </c>
      <c r="Q64" s="33"/>
    </row>
    <row r="65" spans="1:17">
      <c r="A65" s="25">
        <v>14</v>
      </c>
      <c r="B65" s="220" t="s">
        <v>140</v>
      </c>
      <c r="C65" s="366">
        <v>5</v>
      </c>
      <c r="D65" s="290">
        <v>5</v>
      </c>
      <c r="E65" s="137">
        <v>1.56</v>
      </c>
      <c r="F65" s="137">
        <v>3.44</v>
      </c>
      <c r="G65" s="137">
        <v>0.76</v>
      </c>
      <c r="H65" s="226" t="s">
        <v>180</v>
      </c>
      <c r="I65" s="75" t="s">
        <v>41</v>
      </c>
      <c r="J65" s="365">
        <f t="shared" si="12"/>
        <v>131</v>
      </c>
      <c r="K65" s="137">
        <v>20</v>
      </c>
      <c r="L65" s="137">
        <v>20</v>
      </c>
      <c r="M65" s="137">
        <v>1</v>
      </c>
      <c r="N65" s="137">
        <v>90</v>
      </c>
      <c r="O65" s="137">
        <v>20</v>
      </c>
      <c r="P65" s="362">
        <f t="shared" si="13"/>
        <v>26.2</v>
      </c>
      <c r="Q65" s="33"/>
    </row>
    <row r="66" spans="1:17">
      <c r="A66" s="25">
        <v>15</v>
      </c>
      <c r="B66" s="220" t="s">
        <v>141</v>
      </c>
      <c r="C66" s="366">
        <v>5</v>
      </c>
      <c r="D66" s="290">
        <v>5</v>
      </c>
      <c r="E66" s="137">
        <v>1.56</v>
      </c>
      <c r="F66" s="137">
        <v>3.44</v>
      </c>
      <c r="G66" s="137">
        <v>0.76</v>
      </c>
      <c r="H66" s="226" t="s">
        <v>180</v>
      </c>
      <c r="I66" s="75" t="s">
        <v>41</v>
      </c>
      <c r="J66" s="365">
        <f t="shared" si="12"/>
        <v>131</v>
      </c>
      <c r="K66" s="137">
        <v>20</v>
      </c>
      <c r="L66" s="137">
        <v>20</v>
      </c>
      <c r="M66" s="137">
        <v>1</v>
      </c>
      <c r="N66" s="137">
        <v>90</v>
      </c>
      <c r="O66" s="137">
        <v>20</v>
      </c>
      <c r="P66" s="362">
        <f t="shared" si="13"/>
        <v>26.2</v>
      </c>
      <c r="Q66" s="33"/>
    </row>
    <row r="67" spans="1:17">
      <c r="A67" s="25">
        <v>16</v>
      </c>
      <c r="B67" s="220" t="s">
        <v>142</v>
      </c>
      <c r="C67" s="363">
        <v>6</v>
      </c>
      <c r="D67" s="290">
        <v>5</v>
      </c>
      <c r="E67" s="137">
        <v>1.56</v>
      </c>
      <c r="F67" s="137">
        <v>3.44</v>
      </c>
      <c r="G67" s="137">
        <v>0.76</v>
      </c>
      <c r="H67" s="226" t="s">
        <v>180</v>
      </c>
      <c r="I67" s="75" t="s">
        <v>41</v>
      </c>
      <c r="J67" s="365">
        <f t="shared" si="12"/>
        <v>131</v>
      </c>
      <c r="K67" s="137">
        <v>20</v>
      </c>
      <c r="L67" s="137">
        <v>20</v>
      </c>
      <c r="M67" s="137">
        <v>1</v>
      </c>
      <c r="N67" s="137">
        <v>90</v>
      </c>
      <c r="O67" s="137">
        <v>20</v>
      </c>
      <c r="P67" s="362">
        <f t="shared" si="13"/>
        <v>26.2</v>
      </c>
      <c r="Q67" s="33"/>
    </row>
    <row r="68" spans="1:17">
      <c r="A68" s="25">
        <v>17</v>
      </c>
      <c r="B68" s="220" t="s">
        <v>143</v>
      </c>
      <c r="C68" s="366">
        <v>6</v>
      </c>
      <c r="D68" s="290">
        <v>5</v>
      </c>
      <c r="E68" s="137">
        <v>1.56</v>
      </c>
      <c r="F68" s="137">
        <v>3.44</v>
      </c>
      <c r="G68" s="137">
        <v>0.76</v>
      </c>
      <c r="H68" s="226" t="s">
        <v>180</v>
      </c>
      <c r="I68" s="75" t="s">
        <v>41</v>
      </c>
      <c r="J68" s="365">
        <f t="shared" si="12"/>
        <v>131</v>
      </c>
      <c r="K68" s="137">
        <v>20</v>
      </c>
      <c r="L68" s="137">
        <v>20</v>
      </c>
      <c r="M68" s="137">
        <v>1</v>
      </c>
      <c r="N68" s="137">
        <v>90</v>
      </c>
      <c r="O68" s="137">
        <v>20</v>
      </c>
      <c r="P68" s="362">
        <f t="shared" si="13"/>
        <v>26.2</v>
      </c>
      <c r="Q68" s="33"/>
    </row>
    <row r="69" spans="1:17">
      <c r="A69" s="367">
        <v>18</v>
      </c>
      <c r="B69" s="211" t="s">
        <v>144</v>
      </c>
      <c r="C69" s="368">
        <v>6</v>
      </c>
      <c r="D69" s="278">
        <v>5.5</v>
      </c>
      <c r="E69" s="278">
        <v>1.6</v>
      </c>
      <c r="F69" s="278">
        <v>3.9</v>
      </c>
      <c r="G69" s="278">
        <v>0.78</v>
      </c>
      <c r="H69" s="276" t="s">
        <v>180</v>
      </c>
      <c r="I69" s="279" t="s">
        <v>45</v>
      </c>
      <c r="J69" s="278">
        <f t="shared" si="12"/>
        <v>141</v>
      </c>
      <c r="K69" s="278">
        <v>20</v>
      </c>
      <c r="L69" s="278">
        <v>20</v>
      </c>
      <c r="M69" s="278">
        <v>1</v>
      </c>
      <c r="N69" s="278">
        <v>100</v>
      </c>
      <c r="O69" s="278">
        <v>20</v>
      </c>
      <c r="P69" s="362">
        <f t="shared" si="13"/>
        <v>25.636363636363637</v>
      </c>
      <c r="Q69" s="33"/>
    </row>
    <row r="70" spans="1:17">
      <c r="A70" s="367" t="s">
        <v>186</v>
      </c>
      <c r="B70" s="211" t="s">
        <v>163</v>
      </c>
      <c r="C70" s="589">
        <v>6</v>
      </c>
      <c r="D70" s="591">
        <v>5.5</v>
      </c>
      <c r="E70" s="591">
        <v>1.6</v>
      </c>
      <c r="F70" s="591">
        <v>3.9</v>
      </c>
      <c r="G70" s="591">
        <v>0.78</v>
      </c>
      <c r="H70" s="592" t="s">
        <v>111</v>
      </c>
      <c r="I70" s="593" t="s">
        <v>45</v>
      </c>
      <c r="J70" s="594">
        <f>K70+L70+M70+N70</f>
        <v>141</v>
      </c>
      <c r="K70" s="591">
        <v>20</v>
      </c>
      <c r="L70" s="591">
        <v>20</v>
      </c>
      <c r="M70" s="591">
        <v>1</v>
      </c>
      <c r="N70" s="591">
        <v>100</v>
      </c>
      <c r="O70" s="591">
        <v>20</v>
      </c>
      <c r="P70" s="585">
        <f>J70/D70</f>
        <v>25.636363636363637</v>
      </c>
      <c r="Q70" s="33"/>
    </row>
    <row r="71" spans="1:17">
      <c r="A71" s="367" t="s">
        <v>187</v>
      </c>
      <c r="B71" s="211" t="s">
        <v>153</v>
      </c>
      <c r="C71" s="590"/>
      <c r="D71" s="591"/>
      <c r="E71" s="591"/>
      <c r="F71" s="591"/>
      <c r="G71" s="591"/>
      <c r="H71" s="591"/>
      <c r="I71" s="593"/>
      <c r="J71" s="594"/>
      <c r="K71" s="591"/>
      <c r="L71" s="591"/>
      <c r="M71" s="591"/>
      <c r="N71" s="591"/>
      <c r="O71" s="591"/>
      <c r="P71" s="585"/>
      <c r="Q71" s="33"/>
    </row>
    <row r="72" spans="1:17">
      <c r="A72" s="25">
        <v>20</v>
      </c>
      <c r="B72" s="493" t="s">
        <v>149</v>
      </c>
      <c r="C72" s="363">
        <v>7</v>
      </c>
      <c r="D72" s="364">
        <v>1</v>
      </c>
      <c r="E72" s="137">
        <v>0.4</v>
      </c>
      <c r="F72" s="137">
        <v>0.6</v>
      </c>
      <c r="G72" s="137">
        <v>0</v>
      </c>
      <c r="H72" s="226" t="s">
        <v>111</v>
      </c>
      <c r="I72" s="75" t="s">
        <v>41</v>
      </c>
      <c r="J72" s="365">
        <f t="shared" ref="J72" si="14">K72+L72+M72+N72</f>
        <v>25</v>
      </c>
      <c r="K72" s="137">
        <v>10</v>
      </c>
      <c r="L72" s="137"/>
      <c r="M72" s="137">
        <v>0</v>
      </c>
      <c r="N72" s="137">
        <v>15</v>
      </c>
      <c r="O72" s="137"/>
      <c r="P72" s="362">
        <f t="shared" ref="P72" si="15">J72/D72</f>
        <v>25</v>
      </c>
      <c r="Q72" s="33"/>
    </row>
    <row r="73" spans="1:17">
      <c r="A73" s="367" t="s">
        <v>188</v>
      </c>
      <c r="B73" s="211" t="s">
        <v>155</v>
      </c>
      <c r="C73" s="589">
        <v>7</v>
      </c>
      <c r="D73" s="612">
        <v>4</v>
      </c>
      <c r="E73" s="591">
        <v>1.62</v>
      </c>
      <c r="F73" s="591">
        <v>2.38</v>
      </c>
      <c r="G73" s="591">
        <v>0.79</v>
      </c>
      <c r="H73" s="592" t="s">
        <v>180</v>
      </c>
      <c r="I73" s="593" t="s">
        <v>45</v>
      </c>
      <c r="J73" s="594">
        <f>K73+L73+M73+N73</f>
        <v>101</v>
      </c>
      <c r="K73" s="591">
        <v>20</v>
      </c>
      <c r="L73" s="591">
        <v>20</v>
      </c>
      <c r="M73" s="591">
        <v>1</v>
      </c>
      <c r="N73" s="591">
        <v>60</v>
      </c>
      <c r="O73" s="591">
        <v>20</v>
      </c>
      <c r="P73" s="585">
        <f>J73/D73</f>
        <v>25.25</v>
      </c>
      <c r="Q73" s="33"/>
    </row>
    <row r="74" spans="1:17" ht="13.5" thickBot="1">
      <c r="A74" s="367" t="s">
        <v>189</v>
      </c>
      <c r="B74" s="222" t="s">
        <v>154</v>
      </c>
      <c r="C74" s="590"/>
      <c r="D74" s="613"/>
      <c r="E74" s="607"/>
      <c r="F74" s="607"/>
      <c r="G74" s="607"/>
      <c r="H74" s="607"/>
      <c r="I74" s="610"/>
      <c r="J74" s="611"/>
      <c r="K74" s="607"/>
      <c r="L74" s="607"/>
      <c r="M74" s="607"/>
      <c r="N74" s="607"/>
      <c r="O74" s="607"/>
      <c r="P74" s="585"/>
      <c r="Q74" s="33"/>
    </row>
    <row r="75" spans="1:17" ht="13.5" thickBot="1">
      <c r="A75" s="308"/>
      <c r="B75" s="309" t="s">
        <v>47</v>
      </c>
      <c r="C75" s="308"/>
      <c r="D75" s="369">
        <f>SUM(D52:D74)</f>
        <v>98.5</v>
      </c>
      <c r="E75" s="329">
        <f t="shared" ref="E75:G75" si="16">SUM(E52:E74)</f>
        <v>34.419999999999995</v>
      </c>
      <c r="F75" s="329">
        <f t="shared" si="16"/>
        <v>64.079999999999984</v>
      </c>
      <c r="G75" s="329">
        <f t="shared" si="16"/>
        <v>17.049999999999997</v>
      </c>
      <c r="H75" s="329" t="s">
        <v>48</v>
      </c>
      <c r="I75" s="370" t="s">
        <v>48</v>
      </c>
      <c r="J75" s="371">
        <f t="shared" ref="J75:O75" si="17">SUM(J52:J74)</f>
        <v>2558</v>
      </c>
      <c r="K75" s="329">
        <f t="shared" si="17"/>
        <v>430</v>
      </c>
      <c r="L75" s="329">
        <f t="shared" si="17"/>
        <v>445</v>
      </c>
      <c r="M75" s="329">
        <f t="shared" si="17"/>
        <v>23</v>
      </c>
      <c r="N75" s="329">
        <f t="shared" si="17"/>
        <v>1660</v>
      </c>
      <c r="O75" s="370">
        <f t="shared" si="17"/>
        <v>445</v>
      </c>
      <c r="P75" s="362">
        <f t="shared" ref="P75" si="18">J75/D75</f>
        <v>25.969543147208121</v>
      </c>
      <c r="Q75" s="241"/>
    </row>
    <row r="76" spans="1:17">
      <c r="A76" s="316"/>
      <c r="B76" s="317" t="s">
        <v>107</v>
      </c>
      <c r="C76" s="316"/>
      <c r="D76" s="319">
        <f>G75</f>
        <v>17.049999999999997</v>
      </c>
      <c r="E76" s="320"/>
      <c r="F76" s="321"/>
      <c r="G76" s="321"/>
      <c r="H76" s="321" t="s">
        <v>48</v>
      </c>
      <c r="I76" s="372" t="s">
        <v>48</v>
      </c>
      <c r="J76" s="373">
        <f>O75</f>
        <v>445</v>
      </c>
      <c r="K76" s="321"/>
      <c r="L76" s="321"/>
      <c r="M76" s="373"/>
      <c r="N76" s="373"/>
      <c r="O76" s="372"/>
      <c r="P76" s="374"/>
      <c r="Q76" s="241"/>
    </row>
    <row r="77" spans="1:17" ht="13.5" thickBot="1">
      <c r="A77" s="326"/>
      <c r="B77" s="327" t="s">
        <v>108</v>
      </c>
      <c r="C77" s="326"/>
      <c r="D77" s="375">
        <f>D69+D70+D73</f>
        <v>15</v>
      </c>
      <c r="E77" s="375">
        <f t="shared" ref="E77:G77" si="19">E69+E70+E73</f>
        <v>4.82</v>
      </c>
      <c r="F77" s="375">
        <f t="shared" si="19"/>
        <v>10.18</v>
      </c>
      <c r="G77" s="375">
        <f t="shared" si="19"/>
        <v>2.35</v>
      </c>
      <c r="H77" s="329" t="s">
        <v>48</v>
      </c>
      <c r="I77" s="370" t="s">
        <v>48</v>
      </c>
      <c r="J77" s="376">
        <f>J69+J70+J73</f>
        <v>383</v>
      </c>
      <c r="K77" s="376">
        <f t="shared" ref="K77:O77" si="20">K69+K70+K73</f>
        <v>60</v>
      </c>
      <c r="L77" s="376">
        <f t="shared" si="20"/>
        <v>60</v>
      </c>
      <c r="M77" s="376">
        <f t="shared" si="20"/>
        <v>3</v>
      </c>
      <c r="N77" s="376">
        <f t="shared" si="20"/>
        <v>260</v>
      </c>
      <c r="O77" s="513">
        <f t="shared" si="20"/>
        <v>60</v>
      </c>
      <c r="P77" s="374"/>
      <c r="Q77" s="241"/>
    </row>
    <row r="78" spans="1:17" ht="13.5" thickBot="1">
      <c r="A78" s="359" t="s">
        <v>56</v>
      </c>
      <c r="B78" s="360" t="s">
        <v>57</v>
      </c>
      <c r="C78" s="360"/>
      <c r="D78" s="511"/>
      <c r="E78" s="511"/>
      <c r="F78" s="511"/>
      <c r="G78" s="511"/>
      <c r="H78" s="511"/>
      <c r="I78" s="511"/>
      <c r="J78" s="511"/>
      <c r="K78" s="511"/>
      <c r="L78" s="511"/>
      <c r="M78" s="511"/>
      <c r="N78" s="511"/>
      <c r="O78" s="512"/>
      <c r="P78" s="374"/>
      <c r="Q78" s="33"/>
    </row>
    <row r="79" spans="1:17">
      <c r="A79" s="378">
        <v>1</v>
      </c>
      <c r="B79" s="212" t="s">
        <v>123</v>
      </c>
      <c r="C79" s="379">
        <v>1</v>
      </c>
      <c r="D79" s="380">
        <v>6</v>
      </c>
      <c r="E79" s="381">
        <v>2.0499999999999998</v>
      </c>
      <c r="F79" s="381">
        <v>3.95</v>
      </c>
      <c r="G79" s="381">
        <v>1.18</v>
      </c>
      <c r="H79" s="382" t="s">
        <v>180</v>
      </c>
      <c r="I79" s="383" t="s">
        <v>45</v>
      </c>
      <c r="J79" s="384">
        <f>K79+L79+M79+N79</f>
        <v>152</v>
      </c>
      <c r="K79" s="381">
        <v>20</v>
      </c>
      <c r="L79" s="381">
        <v>30</v>
      </c>
      <c r="M79" s="381">
        <v>2</v>
      </c>
      <c r="N79" s="381">
        <v>100</v>
      </c>
      <c r="O79" s="385">
        <v>30</v>
      </c>
      <c r="P79" s="374">
        <f>J79/D79</f>
        <v>25.333333333333332</v>
      </c>
      <c r="Q79" s="33"/>
    </row>
    <row r="80" spans="1:17">
      <c r="A80" s="386" t="s">
        <v>190</v>
      </c>
      <c r="B80" s="210" t="s">
        <v>156</v>
      </c>
      <c r="C80" s="609">
        <v>4</v>
      </c>
      <c r="D80" s="591">
        <v>4</v>
      </c>
      <c r="E80" s="591">
        <v>1.6</v>
      </c>
      <c r="F80" s="591">
        <v>2.4</v>
      </c>
      <c r="G80" s="591">
        <v>0.79</v>
      </c>
      <c r="H80" s="592" t="s">
        <v>111</v>
      </c>
      <c r="I80" s="593" t="s">
        <v>45</v>
      </c>
      <c r="J80" s="594">
        <f>K80+L80+M80+N80</f>
        <v>101</v>
      </c>
      <c r="K80" s="591">
        <v>20</v>
      </c>
      <c r="L80" s="591">
        <v>20</v>
      </c>
      <c r="M80" s="591">
        <v>1</v>
      </c>
      <c r="N80" s="591">
        <v>60</v>
      </c>
      <c r="O80" s="608">
        <v>20</v>
      </c>
      <c r="P80" s="585">
        <f>J80/D80</f>
        <v>25.25</v>
      </c>
      <c r="Q80" s="33"/>
    </row>
    <row r="81" spans="1:17">
      <c r="A81" s="386" t="s">
        <v>191</v>
      </c>
      <c r="B81" s="210" t="s">
        <v>157</v>
      </c>
      <c r="C81" s="609"/>
      <c r="D81" s="591"/>
      <c r="E81" s="591"/>
      <c r="F81" s="591"/>
      <c r="G81" s="591"/>
      <c r="H81" s="591"/>
      <c r="I81" s="593"/>
      <c r="J81" s="594"/>
      <c r="K81" s="591"/>
      <c r="L81" s="591"/>
      <c r="M81" s="591"/>
      <c r="N81" s="591"/>
      <c r="O81" s="608"/>
      <c r="P81" s="585"/>
      <c r="Q81" s="33"/>
    </row>
    <row r="82" spans="1:17">
      <c r="A82" s="489">
        <v>3</v>
      </c>
      <c r="B82" s="214" t="s">
        <v>145</v>
      </c>
      <c r="C82" s="387">
        <v>5</v>
      </c>
      <c r="D82" s="388">
        <v>4.5</v>
      </c>
      <c r="E82" s="291">
        <v>1.1499999999999999</v>
      </c>
      <c r="F82" s="291">
        <v>3.35</v>
      </c>
      <c r="G82" s="291">
        <v>0.74</v>
      </c>
      <c r="H82" s="288" t="s">
        <v>111</v>
      </c>
      <c r="I82" s="389" t="s">
        <v>45</v>
      </c>
      <c r="J82" s="390">
        <f>K82+L82+M82+N82</f>
        <v>121</v>
      </c>
      <c r="K82" s="291">
        <v>10</v>
      </c>
      <c r="L82" s="291">
        <v>20</v>
      </c>
      <c r="M82" s="291">
        <v>1</v>
      </c>
      <c r="N82" s="291">
        <v>90</v>
      </c>
      <c r="O82" s="292">
        <v>20</v>
      </c>
      <c r="P82" s="391">
        <f>J82/D82</f>
        <v>26.888888888888889</v>
      </c>
      <c r="Q82" s="33"/>
    </row>
    <row r="83" spans="1:17">
      <c r="A83" s="386" t="s">
        <v>192</v>
      </c>
      <c r="B83" s="494" t="s">
        <v>158</v>
      </c>
      <c r="C83" s="609">
        <v>7</v>
      </c>
      <c r="D83" s="618">
        <v>4</v>
      </c>
      <c r="E83" s="591">
        <v>1.2</v>
      </c>
      <c r="F83" s="591">
        <v>2.8</v>
      </c>
      <c r="G83" s="591">
        <v>0.79</v>
      </c>
      <c r="H83" s="592" t="s">
        <v>111</v>
      </c>
      <c r="I83" s="593" t="s">
        <v>45</v>
      </c>
      <c r="J83" s="594">
        <f>K83+L83+M83+N83</f>
        <v>101</v>
      </c>
      <c r="K83" s="591">
        <v>10</v>
      </c>
      <c r="L83" s="591">
        <v>20</v>
      </c>
      <c r="M83" s="591">
        <v>1</v>
      </c>
      <c r="N83" s="591">
        <v>70</v>
      </c>
      <c r="O83" s="608">
        <v>20</v>
      </c>
      <c r="P83" s="585">
        <f>J83/D83</f>
        <v>25.25</v>
      </c>
      <c r="Q83" s="33"/>
    </row>
    <row r="84" spans="1:17" ht="13.5" thickBot="1">
      <c r="A84" s="392" t="s">
        <v>193</v>
      </c>
      <c r="B84" s="342" t="s">
        <v>159</v>
      </c>
      <c r="C84" s="617"/>
      <c r="D84" s="619"/>
      <c r="E84" s="607"/>
      <c r="F84" s="607"/>
      <c r="G84" s="607"/>
      <c r="H84" s="607"/>
      <c r="I84" s="610"/>
      <c r="J84" s="611"/>
      <c r="K84" s="607"/>
      <c r="L84" s="607"/>
      <c r="M84" s="607"/>
      <c r="N84" s="607"/>
      <c r="O84" s="614"/>
      <c r="P84" s="585"/>
      <c r="Q84" s="33"/>
    </row>
    <row r="85" spans="1:17" ht="13.5" thickBot="1">
      <c r="A85" s="308"/>
      <c r="B85" s="309" t="s">
        <v>47</v>
      </c>
      <c r="C85" s="393"/>
      <c r="D85" s="371">
        <f>D79+D80+D82+D83</f>
        <v>18.5</v>
      </c>
      <c r="E85" s="371">
        <f>E79+E80+E82+E83</f>
        <v>6</v>
      </c>
      <c r="F85" s="371">
        <f>F79+F80+F82+F83</f>
        <v>12.5</v>
      </c>
      <c r="G85" s="371">
        <f>G79+G80+G82+G83</f>
        <v>3.5</v>
      </c>
      <c r="H85" s="329" t="s">
        <v>48</v>
      </c>
      <c r="I85" s="370" t="s">
        <v>48</v>
      </c>
      <c r="J85" s="371">
        <f t="shared" ref="J85:O85" si="21">J79+J80+J82+J83</f>
        <v>475</v>
      </c>
      <c r="K85" s="371">
        <f t="shared" si="21"/>
        <v>60</v>
      </c>
      <c r="L85" s="371">
        <f t="shared" si="21"/>
        <v>90</v>
      </c>
      <c r="M85" s="371">
        <f t="shared" si="21"/>
        <v>5</v>
      </c>
      <c r="N85" s="371">
        <f t="shared" si="21"/>
        <v>320</v>
      </c>
      <c r="O85" s="498">
        <f t="shared" si="21"/>
        <v>90</v>
      </c>
      <c r="P85" s="374">
        <f>J85/D85</f>
        <v>25.675675675675677</v>
      </c>
      <c r="Q85" s="241"/>
    </row>
    <row r="86" spans="1:17">
      <c r="A86" s="316"/>
      <c r="B86" s="317" t="s">
        <v>107</v>
      </c>
      <c r="C86" s="394"/>
      <c r="D86" s="320">
        <f>G85</f>
        <v>3.5</v>
      </c>
      <c r="E86" s="320"/>
      <c r="F86" s="321"/>
      <c r="G86" s="321"/>
      <c r="H86" s="322" t="s">
        <v>48</v>
      </c>
      <c r="I86" s="325" t="s">
        <v>48</v>
      </c>
      <c r="J86" s="373">
        <f>O85</f>
        <v>90</v>
      </c>
      <c r="K86" s="321"/>
      <c r="L86" s="321"/>
      <c r="M86" s="373"/>
      <c r="N86" s="373"/>
      <c r="O86" s="372"/>
      <c r="P86" s="374"/>
      <c r="Q86" s="241"/>
    </row>
    <row r="87" spans="1:17" ht="13.5" thickBot="1">
      <c r="A87" s="326"/>
      <c r="B87" s="327" t="s">
        <v>108</v>
      </c>
      <c r="C87" s="395"/>
      <c r="D87" s="396">
        <f>D80+D83</f>
        <v>8</v>
      </c>
      <c r="E87" s="396">
        <f t="shared" ref="E87:G87" si="22">E80+E83</f>
        <v>2.8</v>
      </c>
      <c r="F87" s="396">
        <f t="shared" si="22"/>
        <v>5.1999999999999993</v>
      </c>
      <c r="G87" s="396">
        <f t="shared" si="22"/>
        <v>1.58</v>
      </c>
      <c r="H87" s="329" t="s">
        <v>48</v>
      </c>
      <c r="I87" s="370" t="s">
        <v>48</v>
      </c>
      <c r="J87" s="396">
        <f>J80+J83</f>
        <v>202</v>
      </c>
      <c r="K87" s="396">
        <f t="shared" ref="K87:O87" si="23">K80+K83</f>
        <v>30</v>
      </c>
      <c r="L87" s="396">
        <f t="shared" si="23"/>
        <v>40</v>
      </c>
      <c r="M87" s="396">
        <f t="shared" si="23"/>
        <v>2</v>
      </c>
      <c r="N87" s="396">
        <f t="shared" si="23"/>
        <v>130</v>
      </c>
      <c r="O87" s="510">
        <f t="shared" si="23"/>
        <v>40</v>
      </c>
      <c r="P87" s="374"/>
      <c r="Q87" s="241"/>
    </row>
    <row r="88" spans="1:17" ht="13.5" thickBot="1">
      <c r="A88" s="359" t="s">
        <v>58</v>
      </c>
      <c r="B88" s="360" t="s">
        <v>59</v>
      </c>
      <c r="C88" s="360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2"/>
      <c r="P88" s="374"/>
      <c r="Q88" s="33"/>
    </row>
    <row r="89" spans="1:17">
      <c r="A89" s="509">
        <v>1</v>
      </c>
      <c r="B89" s="398" t="s">
        <v>146</v>
      </c>
      <c r="C89" s="468">
        <v>6</v>
      </c>
      <c r="D89" s="400">
        <v>2.5</v>
      </c>
      <c r="E89" s="399">
        <v>0.71</v>
      </c>
      <c r="F89" s="399">
        <v>1.79</v>
      </c>
      <c r="G89" s="399">
        <v>0</v>
      </c>
      <c r="H89" s="255" t="s">
        <v>111</v>
      </c>
      <c r="I89" s="473" t="s">
        <v>45</v>
      </c>
      <c r="J89" s="471">
        <f>K89+L89+M89+N89</f>
        <v>70</v>
      </c>
      <c r="K89" s="401">
        <v>20</v>
      </c>
      <c r="L89" s="401"/>
      <c r="M89" s="399">
        <v>0</v>
      </c>
      <c r="N89" s="399">
        <v>50</v>
      </c>
      <c r="O89" s="258">
        <v>0</v>
      </c>
      <c r="P89" s="374">
        <f>J89/D89</f>
        <v>28</v>
      </c>
      <c r="Q89" s="33"/>
    </row>
    <row r="90" spans="1:17">
      <c r="A90" s="367">
        <v>2</v>
      </c>
      <c r="B90" s="402" t="s">
        <v>147</v>
      </c>
      <c r="C90" s="469">
        <v>6</v>
      </c>
      <c r="D90" s="273">
        <v>2.5</v>
      </c>
      <c r="E90" s="278">
        <v>0.79</v>
      </c>
      <c r="F90" s="278">
        <v>1.71</v>
      </c>
      <c r="G90" s="278">
        <v>0.68</v>
      </c>
      <c r="H90" s="276" t="s">
        <v>111</v>
      </c>
      <c r="I90" s="224" t="s">
        <v>45</v>
      </c>
      <c r="J90" s="472">
        <f>K90+L90+M90+N90</f>
        <v>73</v>
      </c>
      <c r="K90" s="403"/>
      <c r="L90" s="403">
        <v>20</v>
      </c>
      <c r="M90" s="278">
        <v>3</v>
      </c>
      <c r="N90" s="278">
        <v>50</v>
      </c>
      <c r="O90" s="280">
        <v>20</v>
      </c>
      <c r="P90" s="374">
        <f t="shared" ref="P90:P93" si="24">J90/D90</f>
        <v>29.2</v>
      </c>
      <c r="Q90" s="33"/>
    </row>
    <row r="91" spans="1:17">
      <c r="A91" s="367">
        <v>3</v>
      </c>
      <c r="B91" s="402" t="s">
        <v>148</v>
      </c>
      <c r="C91" s="469">
        <v>6</v>
      </c>
      <c r="D91" s="273">
        <v>4</v>
      </c>
      <c r="E91" s="278">
        <v>1.28</v>
      </c>
      <c r="F91" s="278">
        <v>2.72</v>
      </c>
      <c r="G91" s="278">
        <v>1.1599999999999999</v>
      </c>
      <c r="H91" s="276" t="s">
        <v>111</v>
      </c>
      <c r="I91" s="224" t="s">
        <v>45</v>
      </c>
      <c r="J91" s="472">
        <f t="shared" ref="J91:J93" si="25">K91+L91+M91+N91</f>
        <v>103</v>
      </c>
      <c r="K91" s="403"/>
      <c r="L91" s="403">
        <v>30</v>
      </c>
      <c r="M91" s="278">
        <v>3</v>
      </c>
      <c r="N91" s="278">
        <v>70</v>
      </c>
      <c r="O91" s="280">
        <v>30</v>
      </c>
      <c r="P91" s="374">
        <f t="shared" si="24"/>
        <v>25.75</v>
      </c>
      <c r="Q91" s="33"/>
    </row>
    <row r="92" spans="1:17">
      <c r="A92" s="367">
        <v>4</v>
      </c>
      <c r="B92" s="402" t="s">
        <v>146</v>
      </c>
      <c r="C92" s="469">
        <v>7</v>
      </c>
      <c r="D92" s="273">
        <v>2.5</v>
      </c>
      <c r="E92" s="278">
        <v>0.71</v>
      </c>
      <c r="F92" s="278">
        <v>1.79</v>
      </c>
      <c r="G92" s="278">
        <v>0</v>
      </c>
      <c r="H92" s="276" t="s">
        <v>111</v>
      </c>
      <c r="I92" s="224" t="s">
        <v>45</v>
      </c>
      <c r="J92" s="472">
        <f t="shared" si="25"/>
        <v>70</v>
      </c>
      <c r="K92" s="403">
        <v>20</v>
      </c>
      <c r="L92" s="403"/>
      <c r="M92" s="278">
        <v>0</v>
      </c>
      <c r="N92" s="278">
        <v>50</v>
      </c>
      <c r="O92" s="280">
        <v>0</v>
      </c>
      <c r="P92" s="374">
        <f t="shared" si="24"/>
        <v>28</v>
      </c>
      <c r="Q92" s="33"/>
    </row>
    <row r="93" spans="1:17" ht="13.5" thickBot="1">
      <c r="A93" s="404">
        <v>5</v>
      </c>
      <c r="B93" s="341" t="s">
        <v>147</v>
      </c>
      <c r="C93" s="470">
        <v>7</v>
      </c>
      <c r="D93" s="474">
        <v>3.5</v>
      </c>
      <c r="E93" s="405">
        <v>1.24</v>
      </c>
      <c r="F93" s="405">
        <v>2.2599999999999998</v>
      </c>
      <c r="G93" s="405">
        <v>1.1299999999999999</v>
      </c>
      <c r="H93" s="406" t="s">
        <v>111</v>
      </c>
      <c r="I93" s="475" t="s">
        <v>45</v>
      </c>
      <c r="J93" s="472">
        <f t="shared" si="25"/>
        <v>93</v>
      </c>
      <c r="K93" s="407"/>
      <c r="L93" s="407">
        <v>30</v>
      </c>
      <c r="M93" s="405">
        <v>3</v>
      </c>
      <c r="N93" s="405">
        <v>60</v>
      </c>
      <c r="O93" s="408">
        <v>30</v>
      </c>
      <c r="P93" s="374">
        <f t="shared" si="24"/>
        <v>26.571428571428573</v>
      </c>
      <c r="Q93" s="33"/>
    </row>
    <row r="94" spans="1:17" ht="13.5" thickBot="1">
      <c r="A94" s="308"/>
      <c r="B94" s="309" t="s">
        <v>47</v>
      </c>
      <c r="C94" s="309"/>
      <c r="D94" s="371">
        <f>D89+D90+D91+D92+D93</f>
        <v>15</v>
      </c>
      <c r="E94" s="371">
        <f>E89+E90+E91+E92+E93</f>
        <v>4.7300000000000004</v>
      </c>
      <c r="F94" s="371">
        <f>F89+F90+F91+F92+F93</f>
        <v>10.270000000000001</v>
      </c>
      <c r="G94" s="371">
        <f>G89+G90+G91+G92+G93</f>
        <v>2.9699999999999998</v>
      </c>
      <c r="H94" s="329" t="s">
        <v>48</v>
      </c>
      <c r="I94" s="370" t="s">
        <v>48</v>
      </c>
      <c r="J94" s="371">
        <f t="shared" ref="J94:O94" si="26">J89+J90+J91+J92+J93</f>
        <v>409</v>
      </c>
      <c r="K94" s="371">
        <f t="shared" si="26"/>
        <v>40</v>
      </c>
      <c r="L94" s="371">
        <f t="shared" si="26"/>
        <v>80</v>
      </c>
      <c r="M94" s="371">
        <f t="shared" si="26"/>
        <v>9</v>
      </c>
      <c r="N94" s="371">
        <f t="shared" si="26"/>
        <v>280</v>
      </c>
      <c r="O94" s="498">
        <f t="shared" si="26"/>
        <v>80</v>
      </c>
      <c r="P94" s="374">
        <f>J94/D94:D95</f>
        <v>27.266666666666666</v>
      </c>
      <c r="Q94" s="241"/>
    </row>
    <row r="95" spans="1:17">
      <c r="A95" s="316"/>
      <c r="B95" s="317" t="s">
        <v>107</v>
      </c>
      <c r="C95" s="394"/>
      <c r="D95" s="320">
        <f>G94</f>
        <v>2.9699999999999998</v>
      </c>
      <c r="E95" s="320"/>
      <c r="F95" s="321"/>
      <c r="G95" s="321"/>
      <c r="H95" s="322" t="s">
        <v>48</v>
      </c>
      <c r="I95" s="325" t="s">
        <v>48</v>
      </c>
      <c r="J95" s="373">
        <f>O94</f>
        <v>80</v>
      </c>
      <c r="K95" s="321"/>
      <c r="L95" s="321"/>
      <c r="M95" s="373"/>
      <c r="N95" s="373"/>
      <c r="O95" s="372"/>
      <c r="P95" s="374"/>
      <c r="Q95" s="241"/>
    </row>
    <row r="96" spans="1:17" ht="13.5" thickBot="1">
      <c r="A96" s="326"/>
      <c r="B96" s="327" t="s">
        <v>108</v>
      </c>
      <c r="C96" s="409"/>
      <c r="D96" s="396">
        <f>D94</f>
        <v>15</v>
      </c>
      <c r="E96" s="396">
        <f t="shared" ref="E96:G96" si="27">E94</f>
        <v>4.7300000000000004</v>
      </c>
      <c r="F96" s="396">
        <f t="shared" si="27"/>
        <v>10.270000000000001</v>
      </c>
      <c r="G96" s="396">
        <f t="shared" si="27"/>
        <v>2.9699999999999998</v>
      </c>
      <c r="H96" s="329" t="s">
        <v>48</v>
      </c>
      <c r="I96" s="370" t="s">
        <v>48</v>
      </c>
      <c r="J96" s="396">
        <f t="shared" ref="J96:O96" si="28">J94</f>
        <v>409</v>
      </c>
      <c r="K96" s="396">
        <f t="shared" si="28"/>
        <v>40</v>
      </c>
      <c r="L96" s="396">
        <f t="shared" si="28"/>
        <v>80</v>
      </c>
      <c r="M96" s="396">
        <f t="shared" si="28"/>
        <v>9</v>
      </c>
      <c r="N96" s="396">
        <f t="shared" si="28"/>
        <v>280</v>
      </c>
      <c r="O96" s="510">
        <f t="shared" si="28"/>
        <v>80</v>
      </c>
      <c r="P96" s="241"/>
      <c r="Q96" s="241"/>
    </row>
    <row r="97" spans="1:17" s="419" customFormat="1" ht="13.5" thickBot="1">
      <c r="A97" s="410" t="s">
        <v>60</v>
      </c>
      <c r="B97" s="411" t="s">
        <v>194</v>
      </c>
      <c r="C97" s="412">
        <v>4</v>
      </c>
      <c r="D97" s="413">
        <v>6</v>
      </c>
      <c r="E97" s="413">
        <v>0.6</v>
      </c>
      <c r="F97" s="414">
        <v>5.4</v>
      </c>
      <c r="G97" s="414">
        <v>6</v>
      </c>
      <c r="H97" s="415" t="s">
        <v>48</v>
      </c>
      <c r="I97" s="414" t="s">
        <v>45</v>
      </c>
      <c r="J97" s="416">
        <f>M97+N97</f>
        <v>160</v>
      </c>
      <c r="K97" s="414"/>
      <c r="L97" s="414"/>
      <c r="M97" s="417">
        <v>16</v>
      </c>
      <c r="N97" s="417">
        <v>144</v>
      </c>
      <c r="O97" s="418">
        <v>160</v>
      </c>
      <c r="P97" s="374">
        <f>J97/D97:D98</f>
        <v>26.666666666666668</v>
      </c>
      <c r="Q97" s="41"/>
    </row>
    <row r="98" spans="1:17" s="419" customFormat="1" ht="13.5" thickBot="1">
      <c r="A98" s="410" t="s">
        <v>195</v>
      </c>
      <c r="B98" s="411" t="s">
        <v>165</v>
      </c>
      <c r="C98" s="412">
        <v>7</v>
      </c>
      <c r="D98" s="420">
        <v>15</v>
      </c>
      <c r="E98" s="414">
        <v>3</v>
      </c>
      <c r="F98" s="414">
        <v>12</v>
      </c>
      <c r="G98" s="414">
        <v>5</v>
      </c>
      <c r="H98" s="415" t="s">
        <v>48</v>
      </c>
      <c r="I98" s="414" t="s">
        <v>45</v>
      </c>
      <c r="J98" s="416">
        <f>M98+N98</f>
        <v>375</v>
      </c>
      <c r="K98" s="414"/>
      <c r="L98" s="414"/>
      <c r="M98" s="417">
        <v>75</v>
      </c>
      <c r="N98" s="417">
        <v>300</v>
      </c>
      <c r="O98" s="418">
        <v>125</v>
      </c>
      <c r="P98" s="362">
        <f>J98/D98</f>
        <v>25</v>
      </c>
      <c r="Q98" s="41"/>
    </row>
    <row r="99" spans="1:17" ht="13.5" thickBot="1"/>
    <row r="100" spans="1:17" ht="13.5" thickBot="1">
      <c r="A100" s="615" t="s">
        <v>124</v>
      </c>
      <c r="B100" s="616"/>
      <c r="C100" s="421" t="s">
        <v>48</v>
      </c>
      <c r="D100" s="422">
        <f>D21+D25+D27+D29+D30+D31+D32+D37+D38+D39+D52+D79</f>
        <v>30</v>
      </c>
      <c r="E100" s="423">
        <f t="shared" ref="E100:O100" si="29">E21+E25+E27+E29+E30+E31+E32+E37+E38+E39+E52+E79</f>
        <v>11.8</v>
      </c>
      <c r="F100" s="423">
        <f t="shared" si="29"/>
        <v>18.2</v>
      </c>
      <c r="G100" s="423">
        <f t="shared" si="29"/>
        <v>7.48</v>
      </c>
      <c r="H100" s="423" t="s">
        <v>48</v>
      </c>
      <c r="I100" s="424" t="s">
        <v>48</v>
      </c>
      <c r="J100" s="422">
        <f t="shared" si="29"/>
        <v>797</v>
      </c>
      <c r="K100" s="423">
        <f t="shared" si="29"/>
        <v>122</v>
      </c>
      <c r="L100" s="423">
        <f t="shared" si="29"/>
        <v>174</v>
      </c>
      <c r="M100" s="423">
        <f t="shared" si="29"/>
        <v>14</v>
      </c>
      <c r="N100" s="423">
        <f t="shared" si="29"/>
        <v>487</v>
      </c>
      <c r="O100" s="424">
        <f t="shared" si="29"/>
        <v>174</v>
      </c>
      <c r="P100" s="33"/>
      <c r="Q100" s="33"/>
    </row>
    <row r="101" spans="1:17" ht="13.5" thickBot="1">
      <c r="A101" s="615" t="s">
        <v>125</v>
      </c>
      <c r="B101" s="616"/>
      <c r="C101" s="421" t="s">
        <v>48</v>
      </c>
      <c r="D101" s="425">
        <f>D22+D26+D28+D40+D41+D42+D53+D54+D55</f>
        <v>30</v>
      </c>
      <c r="E101" s="426">
        <f t="shared" ref="E101:O101" si="30">E22+E26+E28+E40+E41+E42+E53+E54+E55</f>
        <v>12.82</v>
      </c>
      <c r="F101" s="426">
        <f t="shared" si="30"/>
        <v>17.18</v>
      </c>
      <c r="G101" s="426">
        <f t="shared" si="30"/>
        <v>8.2099999999999991</v>
      </c>
      <c r="H101" s="426" t="s">
        <v>48</v>
      </c>
      <c r="I101" s="427" t="s">
        <v>48</v>
      </c>
      <c r="J101" s="425">
        <f t="shared" si="30"/>
        <v>783</v>
      </c>
      <c r="K101" s="426">
        <f t="shared" si="30"/>
        <v>140</v>
      </c>
      <c r="L101" s="426">
        <f t="shared" si="30"/>
        <v>189</v>
      </c>
      <c r="M101" s="426">
        <f t="shared" si="30"/>
        <v>7</v>
      </c>
      <c r="N101" s="426">
        <f t="shared" si="30"/>
        <v>447</v>
      </c>
      <c r="O101" s="427">
        <f t="shared" si="30"/>
        <v>189</v>
      </c>
      <c r="P101" s="33"/>
      <c r="Q101" s="33"/>
    </row>
    <row r="102" spans="1:17" ht="13.5" thickBot="1">
      <c r="A102" s="615" t="s">
        <v>135</v>
      </c>
      <c r="B102" s="616"/>
      <c r="C102" s="421" t="s">
        <v>48</v>
      </c>
      <c r="D102" s="422">
        <f>D23+D43+D44+D45+D56+D57+D58</f>
        <v>30</v>
      </c>
      <c r="E102" s="423">
        <f t="shared" ref="E102:O102" si="31">E23+E43+E44+E45+E56+E57+E58</f>
        <v>11.05</v>
      </c>
      <c r="F102" s="423">
        <f t="shared" si="31"/>
        <v>18.95</v>
      </c>
      <c r="G102" s="423">
        <f t="shared" si="31"/>
        <v>7.0699999999999994</v>
      </c>
      <c r="H102" s="423" t="s">
        <v>48</v>
      </c>
      <c r="I102" s="424" t="s">
        <v>48</v>
      </c>
      <c r="J102" s="422">
        <f t="shared" si="31"/>
        <v>782</v>
      </c>
      <c r="K102" s="423">
        <f t="shared" si="31"/>
        <v>110</v>
      </c>
      <c r="L102" s="423">
        <f t="shared" si="31"/>
        <v>170</v>
      </c>
      <c r="M102" s="423">
        <f t="shared" si="31"/>
        <v>9</v>
      </c>
      <c r="N102" s="423">
        <f t="shared" si="31"/>
        <v>493</v>
      </c>
      <c r="O102" s="424">
        <f t="shared" si="31"/>
        <v>160</v>
      </c>
      <c r="P102" s="33"/>
      <c r="Q102" s="33"/>
    </row>
    <row r="103" spans="1:17" ht="13.5" thickBot="1">
      <c r="A103" s="615" t="s">
        <v>136</v>
      </c>
      <c r="B103" s="616"/>
      <c r="C103" s="421" t="s">
        <v>48</v>
      </c>
      <c r="D103" s="425">
        <f>D24+D46+D59+D60+D61+D80+D97</f>
        <v>30</v>
      </c>
      <c r="E103" s="426">
        <f t="shared" ref="E103:O103" si="32">E24+E46+E59+E60+E61+E80+E97</f>
        <v>10.739999999999998</v>
      </c>
      <c r="F103" s="426">
        <f t="shared" si="32"/>
        <v>19.259999999999998</v>
      </c>
      <c r="G103" s="426">
        <f t="shared" si="32"/>
        <v>12.49</v>
      </c>
      <c r="H103" s="426" t="s">
        <v>48</v>
      </c>
      <c r="I103" s="427" t="s">
        <v>48</v>
      </c>
      <c r="J103" s="425">
        <f t="shared" si="32"/>
        <v>801</v>
      </c>
      <c r="K103" s="426">
        <f t="shared" si="32"/>
        <v>120</v>
      </c>
      <c r="L103" s="426">
        <f t="shared" si="32"/>
        <v>150</v>
      </c>
      <c r="M103" s="426">
        <f t="shared" si="32"/>
        <v>23</v>
      </c>
      <c r="N103" s="426">
        <f t="shared" si="32"/>
        <v>514</v>
      </c>
      <c r="O103" s="427">
        <f t="shared" si="32"/>
        <v>310</v>
      </c>
      <c r="P103" s="33"/>
      <c r="Q103" s="33"/>
    </row>
    <row r="104" spans="1:17" ht="13.5" thickBot="1">
      <c r="A104" s="615" t="s">
        <v>150</v>
      </c>
      <c r="B104" s="616"/>
      <c r="C104" s="421" t="s">
        <v>48</v>
      </c>
      <c r="D104" s="422">
        <f>D62+D63+D64+D65+D66+D82</f>
        <v>30</v>
      </c>
      <c r="E104" s="423">
        <f t="shared" ref="E104:O104" si="33">E62+E63+E64+E65+E66+E82</f>
        <v>8.990000000000002</v>
      </c>
      <c r="F104" s="423">
        <f t="shared" si="33"/>
        <v>21.01</v>
      </c>
      <c r="G104" s="423">
        <f t="shared" si="33"/>
        <v>4.5599999999999996</v>
      </c>
      <c r="H104" s="423" t="s">
        <v>48</v>
      </c>
      <c r="I104" s="424" t="s">
        <v>48</v>
      </c>
      <c r="J104" s="422">
        <f t="shared" si="33"/>
        <v>786</v>
      </c>
      <c r="K104" s="423">
        <f t="shared" si="33"/>
        <v>110</v>
      </c>
      <c r="L104" s="423">
        <f t="shared" si="33"/>
        <v>120</v>
      </c>
      <c r="M104" s="423">
        <f t="shared" si="33"/>
        <v>6</v>
      </c>
      <c r="N104" s="423">
        <f t="shared" si="33"/>
        <v>550</v>
      </c>
      <c r="O104" s="424">
        <f t="shared" si="33"/>
        <v>120</v>
      </c>
      <c r="P104" s="33"/>
      <c r="Q104" s="33"/>
    </row>
    <row r="105" spans="1:17" ht="13.5" thickBot="1">
      <c r="A105" s="615" t="s">
        <v>151</v>
      </c>
      <c r="B105" s="616"/>
      <c r="C105" s="421" t="s">
        <v>48</v>
      </c>
      <c r="D105" s="425">
        <f>D67+D68+D69+D70+D89+D90+D91</f>
        <v>30</v>
      </c>
      <c r="E105" s="426">
        <f t="shared" ref="E105:O105" si="34">E67+E68+E69+E70+E89+E90+E91</f>
        <v>9.1</v>
      </c>
      <c r="F105" s="426">
        <f t="shared" si="34"/>
        <v>20.9</v>
      </c>
      <c r="G105" s="426">
        <f t="shared" si="34"/>
        <v>4.92</v>
      </c>
      <c r="H105" s="426" t="s">
        <v>48</v>
      </c>
      <c r="I105" s="427" t="s">
        <v>48</v>
      </c>
      <c r="J105" s="425">
        <f t="shared" si="34"/>
        <v>790</v>
      </c>
      <c r="K105" s="426">
        <f t="shared" si="34"/>
        <v>100</v>
      </c>
      <c r="L105" s="426">
        <f t="shared" si="34"/>
        <v>130</v>
      </c>
      <c r="M105" s="426">
        <f t="shared" si="34"/>
        <v>10</v>
      </c>
      <c r="N105" s="426">
        <f t="shared" si="34"/>
        <v>550</v>
      </c>
      <c r="O105" s="427">
        <f t="shared" si="34"/>
        <v>130</v>
      </c>
      <c r="P105" s="33"/>
      <c r="Q105" s="33"/>
    </row>
    <row r="106" spans="1:17" ht="13.5" thickBot="1">
      <c r="A106" s="615" t="s">
        <v>152</v>
      </c>
      <c r="B106" s="616"/>
      <c r="C106" s="421" t="s">
        <v>48</v>
      </c>
      <c r="D106" s="422">
        <f>D72+D73+D83+D92+D93+D98</f>
        <v>30</v>
      </c>
      <c r="E106" s="423">
        <f t="shared" ref="E106:O106" si="35">E72+E73+E83+E92+E93+E98</f>
        <v>8.17</v>
      </c>
      <c r="F106" s="423">
        <f t="shared" si="35"/>
        <v>21.83</v>
      </c>
      <c r="G106" s="423">
        <f t="shared" si="35"/>
        <v>7.71</v>
      </c>
      <c r="H106" s="423" t="s">
        <v>48</v>
      </c>
      <c r="I106" s="424" t="s">
        <v>48</v>
      </c>
      <c r="J106" s="422">
        <f t="shared" si="35"/>
        <v>765</v>
      </c>
      <c r="K106" s="423">
        <f t="shared" si="35"/>
        <v>60</v>
      </c>
      <c r="L106" s="423">
        <f t="shared" si="35"/>
        <v>70</v>
      </c>
      <c r="M106" s="423">
        <f t="shared" si="35"/>
        <v>80</v>
      </c>
      <c r="N106" s="423">
        <f t="shared" si="35"/>
        <v>555</v>
      </c>
      <c r="O106" s="424">
        <f t="shared" si="35"/>
        <v>195</v>
      </c>
      <c r="P106" s="33"/>
      <c r="Q106" s="33"/>
    </row>
    <row r="107" spans="1:17" ht="13.5" thickBot="1">
      <c r="A107" s="23"/>
      <c r="B107" s="147"/>
      <c r="C107" s="148"/>
      <c r="D107" s="148"/>
      <c r="E107" s="148"/>
      <c r="F107" s="148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1:17" ht="13.5" thickBot="1">
      <c r="A108" s="620" t="s">
        <v>196</v>
      </c>
      <c r="B108" s="621"/>
      <c r="C108" s="428" t="s">
        <v>48</v>
      </c>
      <c r="D108" s="429">
        <f>D100+D101</f>
        <v>60</v>
      </c>
      <c r="E108" s="429">
        <f t="shared" ref="E108:O108" si="36">E100+E101</f>
        <v>24.62</v>
      </c>
      <c r="F108" s="429">
        <f t="shared" si="36"/>
        <v>35.379999999999995</v>
      </c>
      <c r="G108" s="429">
        <f t="shared" si="36"/>
        <v>15.69</v>
      </c>
      <c r="H108" s="429" t="s">
        <v>48</v>
      </c>
      <c r="I108" s="429" t="s">
        <v>48</v>
      </c>
      <c r="J108" s="429">
        <f t="shared" si="36"/>
        <v>1580</v>
      </c>
      <c r="K108" s="429">
        <f t="shared" si="36"/>
        <v>262</v>
      </c>
      <c r="L108" s="429">
        <f t="shared" si="36"/>
        <v>363</v>
      </c>
      <c r="M108" s="429">
        <f t="shared" si="36"/>
        <v>21</v>
      </c>
      <c r="N108" s="429">
        <f t="shared" si="36"/>
        <v>934</v>
      </c>
      <c r="O108" s="428">
        <f t="shared" si="36"/>
        <v>363</v>
      </c>
      <c r="P108" s="33"/>
      <c r="Q108" s="33"/>
    </row>
    <row r="109" spans="1:17" ht="13.5" thickBot="1">
      <c r="A109" s="620" t="s">
        <v>197</v>
      </c>
      <c r="B109" s="621"/>
      <c r="C109" s="428" t="s">
        <v>48</v>
      </c>
      <c r="D109" s="429">
        <f>D102+D103</f>
        <v>60</v>
      </c>
      <c r="E109" s="429">
        <f t="shared" ref="E109:O109" si="37">E102+E103</f>
        <v>21.79</v>
      </c>
      <c r="F109" s="429">
        <f t="shared" si="37"/>
        <v>38.209999999999994</v>
      </c>
      <c r="G109" s="429">
        <f t="shared" si="37"/>
        <v>19.559999999999999</v>
      </c>
      <c r="H109" s="429" t="s">
        <v>48</v>
      </c>
      <c r="I109" s="429" t="s">
        <v>48</v>
      </c>
      <c r="J109" s="429">
        <f t="shared" si="37"/>
        <v>1583</v>
      </c>
      <c r="K109" s="429">
        <f t="shared" si="37"/>
        <v>230</v>
      </c>
      <c r="L109" s="429">
        <f t="shared" si="37"/>
        <v>320</v>
      </c>
      <c r="M109" s="429">
        <f t="shared" si="37"/>
        <v>32</v>
      </c>
      <c r="N109" s="429">
        <f t="shared" si="37"/>
        <v>1007</v>
      </c>
      <c r="O109" s="428">
        <f t="shared" si="37"/>
        <v>470</v>
      </c>
      <c r="P109" s="33"/>
      <c r="Q109" s="33"/>
    </row>
    <row r="110" spans="1:17" ht="13.5" thickBot="1">
      <c r="A110" s="620" t="s">
        <v>198</v>
      </c>
      <c r="B110" s="621"/>
      <c r="C110" s="428" t="s">
        <v>48</v>
      </c>
      <c r="D110" s="429">
        <f>D104+D105</f>
        <v>60</v>
      </c>
      <c r="E110" s="429">
        <f t="shared" ref="E110:O110" si="38">E104+E105</f>
        <v>18.090000000000003</v>
      </c>
      <c r="F110" s="429">
        <f t="shared" si="38"/>
        <v>41.91</v>
      </c>
      <c r="G110" s="429">
        <f t="shared" si="38"/>
        <v>9.48</v>
      </c>
      <c r="H110" s="429" t="s">
        <v>48</v>
      </c>
      <c r="I110" s="429" t="s">
        <v>48</v>
      </c>
      <c r="J110" s="429">
        <f t="shared" si="38"/>
        <v>1576</v>
      </c>
      <c r="K110" s="429">
        <f t="shared" si="38"/>
        <v>210</v>
      </c>
      <c r="L110" s="429">
        <f t="shared" si="38"/>
        <v>250</v>
      </c>
      <c r="M110" s="429">
        <f t="shared" si="38"/>
        <v>16</v>
      </c>
      <c r="N110" s="429">
        <f t="shared" si="38"/>
        <v>1100</v>
      </c>
      <c r="O110" s="428">
        <f t="shared" si="38"/>
        <v>250</v>
      </c>
      <c r="P110" s="33"/>
      <c r="Q110" s="33"/>
    </row>
    <row r="111" spans="1:17" ht="13.5" thickBot="1">
      <c r="A111" s="620" t="s">
        <v>199</v>
      </c>
      <c r="B111" s="621"/>
      <c r="C111" s="428" t="s">
        <v>48</v>
      </c>
      <c r="D111" s="429">
        <f>D106</f>
        <v>30</v>
      </c>
      <c r="E111" s="429">
        <f t="shared" ref="E111:O111" si="39">E106</f>
        <v>8.17</v>
      </c>
      <c r="F111" s="429">
        <f t="shared" si="39"/>
        <v>21.83</v>
      </c>
      <c r="G111" s="429">
        <f t="shared" si="39"/>
        <v>7.71</v>
      </c>
      <c r="H111" s="429" t="s">
        <v>48</v>
      </c>
      <c r="I111" s="429" t="str">
        <f t="shared" si="39"/>
        <v>x</v>
      </c>
      <c r="J111" s="429">
        <f t="shared" si="39"/>
        <v>765</v>
      </c>
      <c r="K111" s="429">
        <f t="shared" si="39"/>
        <v>60</v>
      </c>
      <c r="L111" s="429">
        <f t="shared" si="39"/>
        <v>70</v>
      </c>
      <c r="M111" s="429">
        <f t="shared" si="39"/>
        <v>80</v>
      </c>
      <c r="N111" s="429">
        <f t="shared" si="39"/>
        <v>555</v>
      </c>
      <c r="O111" s="428">
        <f t="shared" si="39"/>
        <v>195</v>
      </c>
      <c r="P111" s="33"/>
      <c r="Q111" s="33"/>
    </row>
    <row r="112" spans="1:17" ht="13.5" thickBot="1">
      <c r="A112" s="151"/>
      <c r="B112" s="15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33"/>
      <c r="Q112" s="33"/>
    </row>
    <row r="113" spans="1:17" ht="13.5" thickBot="1">
      <c r="A113" s="622" t="s">
        <v>200</v>
      </c>
      <c r="B113" s="623"/>
      <c r="C113" s="430" t="s">
        <v>48</v>
      </c>
      <c r="D113" s="488">
        <f>D108+D109+D110+D111</f>
        <v>210</v>
      </c>
      <c r="E113" s="488">
        <f t="shared" ref="E113:O113" si="40">E108+E109+E110+E111</f>
        <v>72.67</v>
      </c>
      <c r="F113" s="488">
        <f t="shared" si="40"/>
        <v>137.32999999999998</v>
      </c>
      <c r="G113" s="488">
        <f t="shared" si="40"/>
        <v>52.440000000000005</v>
      </c>
      <c r="H113" s="488" t="s">
        <v>48</v>
      </c>
      <c r="I113" s="488" t="s">
        <v>48</v>
      </c>
      <c r="J113" s="488">
        <f t="shared" si="40"/>
        <v>5504</v>
      </c>
      <c r="K113" s="488">
        <f t="shared" si="40"/>
        <v>762</v>
      </c>
      <c r="L113" s="488">
        <f t="shared" si="40"/>
        <v>1003</v>
      </c>
      <c r="M113" s="488">
        <f t="shared" si="40"/>
        <v>149</v>
      </c>
      <c r="N113" s="488">
        <f t="shared" si="40"/>
        <v>3596</v>
      </c>
      <c r="O113" s="430">
        <f t="shared" si="40"/>
        <v>1278</v>
      </c>
      <c r="P113" s="33"/>
      <c r="Q113" s="33"/>
    </row>
    <row r="114" spans="1:17">
      <c r="A114" s="151"/>
      <c r="B114" s="151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>
      <c r="A115" s="148"/>
      <c r="B115" s="147" t="s">
        <v>201</v>
      </c>
      <c r="C115" s="148"/>
      <c r="D115" s="148"/>
      <c r="E115" s="148"/>
      <c r="F115" s="148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>
      <c r="A116" s="148"/>
      <c r="B116" s="147" t="s">
        <v>69</v>
      </c>
      <c r="C116" s="148"/>
      <c r="D116" s="148"/>
      <c r="E116" s="148"/>
      <c r="F116" s="148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1:17">
      <c r="A117" s="148"/>
      <c r="B117" s="147"/>
      <c r="C117" s="148"/>
      <c r="D117" s="148"/>
      <c r="E117" s="148"/>
      <c r="F117" s="148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>
      <c r="A118" s="148"/>
      <c r="B118" s="147"/>
      <c r="C118" s="148"/>
      <c r="D118" s="148"/>
      <c r="E118" s="148"/>
      <c r="F118" s="148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6.5" thickBot="1">
      <c r="A119" s="148"/>
      <c r="B119" s="546" t="s">
        <v>70</v>
      </c>
      <c r="C119" s="546"/>
      <c r="D119" s="546"/>
      <c r="E119" s="546"/>
      <c r="F119" s="148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ht="13.5" thickBot="1">
      <c r="A120" s="206" t="s">
        <v>8</v>
      </c>
      <c r="B120" s="550" t="s">
        <v>172</v>
      </c>
      <c r="C120" s="553" t="s">
        <v>15</v>
      </c>
      <c r="D120" s="556" t="s">
        <v>9</v>
      </c>
      <c r="E120" s="557"/>
      <c r="F120" s="557"/>
      <c r="G120" s="109"/>
      <c r="H120" s="558" t="s">
        <v>173</v>
      </c>
      <c r="I120" s="561" t="s">
        <v>174</v>
      </c>
      <c r="J120" s="564" t="s">
        <v>13</v>
      </c>
      <c r="K120" s="565"/>
      <c r="L120" s="565"/>
      <c r="M120" s="565"/>
      <c r="N120" s="565"/>
      <c r="O120" s="566"/>
      <c r="P120" s="244"/>
      <c r="Q120" s="244"/>
    </row>
    <row r="121" spans="1:17">
      <c r="A121" s="207"/>
      <c r="B121" s="551"/>
      <c r="C121" s="554"/>
      <c r="D121" s="624" t="s">
        <v>16</v>
      </c>
      <c r="E121" s="569" t="s">
        <v>175</v>
      </c>
      <c r="F121" s="571" t="s">
        <v>176</v>
      </c>
      <c r="G121" s="569" t="s">
        <v>177</v>
      </c>
      <c r="H121" s="559"/>
      <c r="I121" s="562"/>
      <c r="J121" s="573" t="s">
        <v>22</v>
      </c>
      <c r="K121" s="574"/>
      <c r="L121" s="574"/>
      <c r="M121" s="575"/>
      <c r="N121" s="571" t="s">
        <v>176</v>
      </c>
      <c r="O121" s="576" t="s">
        <v>178</v>
      </c>
      <c r="P121" s="241"/>
      <c r="Q121" s="241"/>
    </row>
    <row r="122" spans="1:17">
      <c r="A122" s="23"/>
      <c r="B122" s="551"/>
      <c r="C122" s="554"/>
      <c r="D122" s="624"/>
      <c r="E122" s="569"/>
      <c r="F122" s="571"/>
      <c r="G122" s="569"/>
      <c r="H122" s="559"/>
      <c r="I122" s="562"/>
      <c r="J122" s="578" t="s">
        <v>16</v>
      </c>
      <c r="K122" s="579" t="s">
        <v>29</v>
      </c>
      <c r="L122" s="579" t="s">
        <v>30</v>
      </c>
      <c r="M122" s="579" t="s">
        <v>23</v>
      </c>
      <c r="N122" s="571"/>
      <c r="O122" s="576"/>
      <c r="P122" s="208"/>
      <c r="Q122" s="208"/>
    </row>
    <row r="123" spans="1:17">
      <c r="A123" s="25"/>
      <c r="B123" s="551"/>
      <c r="C123" s="554"/>
      <c r="D123" s="624"/>
      <c r="E123" s="569"/>
      <c r="F123" s="571"/>
      <c r="G123" s="569"/>
      <c r="H123" s="559"/>
      <c r="I123" s="562"/>
      <c r="J123" s="567"/>
      <c r="K123" s="580"/>
      <c r="L123" s="580"/>
      <c r="M123" s="580"/>
      <c r="N123" s="571"/>
      <c r="O123" s="576"/>
      <c r="P123" s="19"/>
      <c r="Q123" s="19"/>
    </row>
    <row r="124" spans="1:17">
      <c r="A124" s="25"/>
      <c r="B124" s="551"/>
      <c r="C124" s="554"/>
      <c r="D124" s="624"/>
      <c r="E124" s="569"/>
      <c r="F124" s="571"/>
      <c r="G124" s="569"/>
      <c r="H124" s="559"/>
      <c r="I124" s="562"/>
      <c r="J124" s="567"/>
      <c r="K124" s="580"/>
      <c r="L124" s="580"/>
      <c r="M124" s="580"/>
      <c r="N124" s="571"/>
      <c r="O124" s="576"/>
      <c r="P124" s="33"/>
      <c r="Q124" s="33"/>
    </row>
    <row r="125" spans="1:17">
      <c r="A125" s="25"/>
      <c r="B125" s="551"/>
      <c r="C125" s="554"/>
      <c r="D125" s="624"/>
      <c r="E125" s="569"/>
      <c r="F125" s="571"/>
      <c r="G125" s="569"/>
      <c r="H125" s="559"/>
      <c r="I125" s="562"/>
      <c r="J125" s="567"/>
      <c r="K125" s="580"/>
      <c r="L125" s="580"/>
      <c r="M125" s="580"/>
      <c r="N125" s="571"/>
      <c r="O125" s="576"/>
      <c r="P125" s="33"/>
      <c r="Q125" s="33"/>
    </row>
    <row r="126" spans="1:17" ht="13.5" thickBot="1">
      <c r="A126" s="46"/>
      <c r="B126" s="552"/>
      <c r="C126" s="555"/>
      <c r="D126" s="624"/>
      <c r="E126" s="569"/>
      <c r="F126" s="571"/>
      <c r="G126" s="569"/>
      <c r="H126" s="559"/>
      <c r="I126" s="562"/>
      <c r="J126" s="567"/>
      <c r="K126" s="580"/>
      <c r="L126" s="580"/>
      <c r="M126" s="580"/>
      <c r="N126" s="571"/>
      <c r="O126" s="576"/>
      <c r="P126" s="33"/>
      <c r="Q126" s="33"/>
    </row>
    <row r="127" spans="1:17" ht="16.5" thickBot="1">
      <c r="A127" s="528" t="s">
        <v>76</v>
      </c>
      <c r="B127" s="529"/>
      <c r="C127" s="431" t="s">
        <v>48</v>
      </c>
      <c r="D127" s="88">
        <f>D113</f>
        <v>210</v>
      </c>
      <c r="E127" s="90">
        <f>E113</f>
        <v>72.67</v>
      </c>
      <c r="F127" s="90">
        <f>F113</f>
        <v>137.32999999999998</v>
      </c>
      <c r="G127" s="90">
        <f>G113</f>
        <v>52.440000000000005</v>
      </c>
      <c r="H127" s="90" t="s">
        <v>48</v>
      </c>
      <c r="I127" s="91" t="s">
        <v>48</v>
      </c>
      <c r="J127" s="89">
        <f t="shared" ref="J127:O127" si="41">J113</f>
        <v>5504</v>
      </c>
      <c r="K127" s="90">
        <f t="shared" si="41"/>
        <v>762</v>
      </c>
      <c r="L127" s="90">
        <f t="shared" si="41"/>
        <v>1003</v>
      </c>
      <c r="M127" s="90">
        <f t="shared" si="41"/>
        <v>149</v>
      </c>
      <c r="N127" s="90">
        <f t="shared" si="41"/>
        <v>3596</v>
      </c>
      <c r="O127" s="91">
        <f t="shared" si="41"/>
        <v>1278</v>
      </c>
      <c r="P127" s="33"/>
      <c r="Q127" s="33"/>
    </row>
    <row r="128" spans="1:17" ht="16.5" thickBot="1">
      <c r="A128" s="543" t="s">
        <v>77</v>
      </c>
      <c r="B128" s="544"/>
      <c r="C128" s="156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432"/>
      <c r="P128" s="33"/>
      <c r="Q128" s="33"/>
    </row>
    <row r="129" spans="1:17" ht="13.5" thickBot="1">
      <c r="A129" s="23" t="s">
        <v>38</v>
      </c>
      <c r="B129" s="148" t="s">
        <v>39</v>
      </c>
      <c r="C129" s="33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433"/>
      <c r="P129" s="33"/>
      <c r="Q129" s="33"/>
    </row>
    <row r="130" spans="1:17" ht="13.5" thickBot="1">
      <c r="A130" s="86"/>
      <c r="B130" s="86" t="s">
        <v>47</v>
      </c>
      <c r="C130" s="336" t="s">
        <v>48</v>
      </c>
      <c r="D130" s="337">
        <f>D33</f>
        <v>15.5</v>
      </c>
      <c r="E130" s="97">
        <f t="shared" ref="E130:G130" si="42">E33</f>
        <v>8</v>
      </c>
      <c r="F130" s="97">
        <f t="shared" si="42"/>
        <v>7.5</v>
      </c>
      <c r="G130" s="68">
        <f t="shared" si="42"/>
        <v>9</v>
      </c>
      <c r="H130" s="237" t="s">
        <v>48</v>
      </c>
      <c r="I130" s="336" t="s">
        <v>48</v>
      </c>
      <c r="J130" s="337">
        <f>J33</f>
        <v>454</v>
      </c>
      <c r="K130" s="97">
        <f t="shared" ref="K130:O130" si="43">K33</f>
        <v>72</v>
      </c>
      <c r="L130" s="97">
        <f t="shared" si="43"/>
        <v>148</v>
      </c>
      <c r="M130" s="97">
        <f t="shared" si="43"/>
        <v>8</v>
      </c>
      <c r="N130" s="97">
        <f t="shared" si="43"/>
        <v>226</v>
      </c>
      <c r="O130" s="67">
        <f t="shared" si="43"/>
        <v>148</v>
      </c>
      <c r="P130" s="33"/>
      <c r="Q130" s="33"/>
    </row>
    <row r="131" spans="1:17" ht="13.5" thickBot="1">
      <c r="A131" s="93"/>
      <c r="B131" s="434" t="s">
        <v>107</v>
      </c>
      <c r="C131" s="338" t="s">
        <v>48</v>
      </c>
      <c r="D131" s="339">
        <f>D34</f>
        <v>9</v>
      </c>
      <c r="E131" s="137"/>
      <c r="F131" s="137"/>
      <c r="G131" s="75"/>
      <c r="H131" s="435" t="s">
        <v>48</v>
      </c>
      <c r="I131" s="338" t="s">
        <v>48</v>
      </c>
      <c r="J131" s="339">
        <f t="shared" ref="J131:O132" si="44">J34</f>
        <v>148</v>
      </c>
      <c r="K131" s="137"/>
      <c r="L131" s="137"/>
      <c r="M131" s="137"/>
      <c r="N131" s="137"/>
      <c r="O131" s="74"/>
      <c r="P131" s="33"/>
      <c r="Q131" s="33"/>
    </row>
    <row r="132" spans="1:17" ht="13.5" thickBot="1">
      <c r="A132" s="77"/>
      <c r="B132" s="436" t="s">
        <v>108</v>
      </c>
      <c r="C132" s="437" t="s">
        <v>48</v>
      </c>
      <c r="D132" s="233">
        <f>D35</f>
        <v>14</v>
      </c>
      <c r="E132" s="128">
        <f t="shared" ref="E132:G132" si="45">E35</f>
        <v>7</v>
      </c>
      <c r="F132" s="128">
        <f t="shared" si="45"/>
        <v>7</v>
      </c>
      <c r="G132" s="142">
        <f t="shared" si="45"/>
        <v>9</v>
      </c>
      <c r="H132" s="239" t="s">
        <v>48</v>
      </c>
      <c r="I132" s="437" t="s">
        <v>48</v>
      </c>
      <c r="J132" s="233">
        <f t="shared" si="44"/>
        <v>416</v>
      </c>
      <c r="K132" s="128">
        <f t="shared" si="44"/>
        <v>60</v>
      </c>
      <c r="L132" s="128">
        <f t="shared" si="44"/>
        <v>148</v>
      </c>
      <c r="M132" s="128">
        <f t="shared" si="44"/>
        <v>0</v>
      </c>
      <c r="N132" s="128">
        <f t="shared" si="44"/>
        <v>208</v>
      </c>
      <c r="O132" s="129">
        <f t="shared" si="44"/>
        <v>148</v>
      </c>
      <c r="P132" s="33"/>
      <c r="Q132" s="33"/>
    </row>
    <row r="133" spans="1:17" ht="13.5" thickBot="1">
      <c r="A133" s="106" t="s">
        <v>49</v>
      </c>
      <c r="B133" s="107" t="s">
        <v>50</v>
      </c>
      <c r="C133" s="241"/>
      <c r="D133" s="151"/>
      <c r="E133" s="151"/>
      <c r="F133" s="151"/>
      <c r="G133" s="241"/>
      <c r="H133" s="121"/>
      <c r="I133" s="121"/>
      <c r="J133" s="241"/>
      <c r="K133" s="241"/>
      <c r="L133" s="241"/>
      <c r="M133" s="241"/>
      <c r="N133" s="241"/>
      <c r="O133" s="433"/>
      <c r="P133" s="33"/>
      <c r="Q133" s="33"/>
    </row>
    <row r="134" spans="1:17" ht="13.5" thickBot="1">
      <c r="A134" s="86"/>
      <c r="B134" s="86" t="s">
        <v>47</v>
      </c>
      <c r="C134" s="336" t="s">
        <v>48</v>
      </c>
      <c r="D134" s="337">
        <f>D48</f>
        <v>41.5</v>
      </c>
      <c r="E134" s="97">
        <f t="shared" ref="E134:G134" si="46">E48</f>
        <v>15.920000000000002</v>
      </c>
      <c r="F134" s="97">
        <f t="shared" si="46"/>
        <v>25.580000000000005</v>
      </c>
      <c r="G134" s="68">
        <f t="shared" si="46"/>
        <v>8.92</v>
      </c>
      <c r="H134" s="237" t="s">
        <v>48</v>
      </c>
      <c r="I134" s="336" t="s">
        <v>48</v>
      </c>
      <c r="J134" s="337">
        <f>J48</f>
        <v>1073</v>
      </c>
      <c r="K134" s="97">
        <f t="shared" ref="K134:O134" si="47">K48</f>
        <v>160</v>
      </c>
      <c r="L134" s="97">
        <f t="shared" si="47"/>
        <v>240</v>
      </c>
      <c r="M134" s="97">
        <f t="shared" si="47"/>
        <v>13</v>
      </c>
      <c r="N134" s="97">
        <f t="shared" si="47"/>
        <v>666</v>
      </c>
      <c r="O134" s="67">
        <f t="shared" si="47"/>
        <v>230</v>
      </c>
      <c r="P134" s="33"/>
      <c r="Q134" s="33"/>
    </row>
    <row r="135" spans="1:17" ht="13.5" thickBot="1">
      <c r="A135" s="86"/>
      <c r="B135" s="86" t="s">
        <v>107</v>
      </c>
      <c r="C135" s="338" t="s">
        <v>48</v>
      </c>
      <c r="D135" s="339">
        <f>D49</f>
        <v>8.92</v>
      </c>
      <c r="E135" s="137"/>
      <c r="F135" s="137"/>
      <c r="G135" s="75"/>
      <c r="H135" s="435" t="s">
        <v>48</v>
      </c>
      <c r="I135" s="338" t="s">
        <v>48</v>
      </c>
      <c r="J135" s="339">
        <f>J49</f>
        <v>230</v>
      </c>
      <c r="K135" s="137"/>
      <c r="L135" s="137"/>
      <c r="M135" s="137"/>
      <c r="N135" s="137"/>
      <c r="O135" s="74"/>
      <c r="P135" s="33"/>
      <c r="Q135" s="33"/>
    </row>
    <row r="136" spans="1:17" ht="13.5" thickBot="1">
      <c r="A136" s="25"/>
      <c r="B136" s="438" t="s">
        <v>108</v>
      </c>
      <c r="C136" s="437" t="s">
        <v>48</v>
      </c>
      <c r="D136" s="233">
        <f>D50</f>
        <v>5</v>
      </c>
      <c r="E136" s="128">
        <f t="shared" ref="E136:G136" si="48">E50</f>
        <v>1.56</v>
      </c>
      <c r="F136" s="128">
        <f t="shared" si="48"/>
        <v>3.44</v>
      </c>
      <c r="G136" s="142">
        <f t="shared" si="48"/>
        <v>0.8</v>
      </c>
      <c r="H136" s="239" t="s">
        <v>48</v>
      </c>
      <c r="I136" s="437" t="s">
        <v>48</v>
      </c>
      <c r="J136" s="233">
        <f>J50</f>
        <v>125</v>
      </c>
      <c r="K136" s="128">
        <f t="shared" ref="K136:O136" si="49">K50</f>
        <v>20</v>
      </c>
      <c r="L136" s="128">
        <f t="shared" si="49"/>
        <v>20</v>
      </c>
      <c r="M136" s="128">
        <f t="shared" si="49"/>
        <v>1</v>
      </c>
      <c r="N136" s="128">
        <f t="shared" si="49"/>
        <v>90</v>
      </c>
      <c r="O136" s="129">
        <f t="shared" si="49"/>
        <v>20</v>
      </c>
      <c r="P136" s="33"/>
      <c r="Q136" s="33"/>
    </row>
    <row r="137" spans="1:17" ht="13.5" thickBot="1">
      <c r="A137" s="106" t="s">
        <v>53</v>
      </c>
      <c r="B137" s="107" t="s">
        <v>54</v>
      </c>
      <c r="C137" s="241"/>
      <c r="D137" s="151"/>
      <c r="E137" s="151"/>
      <c r="F137" s="151"/>
      <c r="G137" s="241"/>
      <c r="H137" s="241"/>
      <c r="I137" s="241"/>
      <c r="J137" s="241"/>
      <c r="K137" s="241"/>
      <c r="L137" s="241"/>
      <c r="M137" s="241"/>
      <c r="N137" s="241"/>
      <c r="O137" s="433"/>
      <c r="P137" s="33"/>
      <c r="Q137" s="33"/>
    </row>
    <row r="138" spans="1:17" ht="13.5" thickBot="1">
      <c r="A138" s="86"/>
      <c r="B138" s="86" t="s">
        <v>47</v>
      </c>
      <c r="C138" s="336" t="s">
        <v>48</v>
      </c>
      <c r="D138" s="337">
        <f>D75</f>
        <v>98.5</v>
      </c>
      <c r="E138" s="97">
        <f t="shared" ref="E138:G138" si="50">E75</f>
        <v>34.419999999999995</v>
      </c>
      <c r="F138" s="97">
        <f t="shared" si="50"/>
        <v>64.079999999999984</v>
      </c>
      <c r="G138" s="68">
        <f t="shared" si="50"/>
        <v>17.049999999999997</v>
      </c>
      <c r="H138" s="237" t="s">
        <v>48</v>
      </c>
      <c r="I138" s="336" t="s">
        <v>48</v>
      </c>
      <c r="J138" s="337">
        <f>J75</f>
        <v>2558</v>
      </c>
      <c r="K138" s="97">
        <f t="shared" ref="K138:O138" si="51">K75</f>
        <v>430</v>
      </c>
      <c r="L138" s="97">
        <f t="shared" si="51"/>
        <v>445</v>
      </c>
      <c r="M138" s="97">
        <f t="shared" si="51"/>
        <v>23</v>
      </c>
      <c r="N138" s="97">
        <f t="shared" si="51"/>
        <v>1660</v>
      </c>
      <c r="O138" s="67">
        <f t="shared" si="51"/>
        <v>445</v>
      </c>
      <c r="P138" s="33"/>
      <c r="Q138" s="33"/>
    </row>
    <row r="139" spans="1:17" ht="13.5" thickBot="1">
      <c r="A139" s="86"/>
      <c r="B139" s="86" t="s">
        <v>107</v>
      </c>
      <c r="C139" s="338" t="s">
        <v>48</v>
      </c>
      <c r="D139" s="339">
        <f>D76</f>
        <v>17.049999999999997</v>
      </c>
      <c r="E139" s="137"/>
      <c r="F139" s="137"/>
      <c r="G139" s="75"/>
      <c r="H139" s="435" t="s">
        <v>48</v>
      </c>
      <c r="I139" s="338" t="s">
        <v>48</v>
      </c>
      <c r="J139" s="339">
        <f>J76</f>
        <v>445</v>
      </c>
      <c r="K139" s="137"/>
      <c r="L139" s="137"/>
      <c r="M139" s="137"/>
      <c r="N139" s="137"/>
      <c r="O139" s="74"/>
      <c r="P139" s="33"/>
      <c r="Q139" s="33"/>
    </row>
    <row r="140" spans="1:17" ht="13.5" thickBot="1">
      <c r="A140" s="25"/>
      <c r="B140" s="438" t="s">
        <v>108</v>
      </c>
      <c r="C140" s="437" t="s">
        <v>48</v>
      </c>
      <c r="D140" s="233">
        <f>D77</f>
        <v>15</v>
      </c>
      <c r="E140" s="128">
        <f t="shared" ref="E140:G140" si="52">E77</f>
        <v>4.82</v>
      </c>
      <c r="F140" s="128">
        <f t="shared" si="52"/>
        <v>10.18</v>
      </c>
      <c r="G140" s="142">
        <f t="shared" si="52"/>
        <v>2.35</v>
      </c>
      <c r="H140" s="239" t="s">
        <v>48</v>
      </c>
      <c r="I140" s="437" t="s">
        <v>48</v>
      </c>
      <c r="J140" s="233">
        <f>J77</f>
        <v>383</v>
      </c>
      <c r="K140" s="128">
        <f t="shared" ref="K140:O140" si="53">K77</f>
        <v>60</v>
      </c>
      <c r="L140" s="128">
        <f t="shared" si="53"/>
        <v>60</v>
      </c>
      <c r="M140" s="128">
        <f t="shared" si="53"/>
        <v>3</v>
      </c>
      <c r="N140" s="128">
        <f t="shared" si="53"/>
        <v>260</v>
      </c>
      <c r="O140" s="129">
        <f t="shared" si="53"/>
        <v>60</v>
      </c>
      <c r="P140" s="33"/>
      <c r="Q140" s="33"/>
    </row>
    <row r="141" spans="1:17" ht="13.5" thickBot="1">
      <c r="A141" s="106" t="s">
        <v>56</v>
      </c>
      <c r="B141" s="107" t="s">
        <v>57</v>
      </c>
      <c r="C141" s="241"/>
      <c r="D141" s="151"/>
      <c r="E141" s="151"/>
      <c r="F141" s="151"/>
      <c r="G141" s="241"/>
      <c r="H141" s="241"/>
      <c r="I141" s="241"/>
      <c r="J141" s="241"/>
      <c r="K141" s="241"/>
      <c r="L141" s="241"/>
      <c r="M141" s="241"/>
      <c r="N141" s="241"/>
      <c r="O141" s="433"/>
      <c r="P141" s="33"/>
      <c r="Q141" s="33"/>
    </row>
    <row r="142" spans="1:17" ht="13.5" thickBot="1">
      <c r="A142" s="86"/>
      <c r="B142" s="86" t="s">
        <v>47</v>
      </c>
      <c r="C142" s="237" t="s">
        <v>48</v>
      </c>
      <c r="D142" s="361">
        <f>D85</f>
        <v>18.5</v>
      </c>
      <c r="E142" s="97">
        <f t="shared" ref="E142:G142" si="54">E85</f>
        <v>6</v>
      </c>
      <c r="F142" s="97">
        <f t="shared" si="54"/>
        <v>12.5</v>
      </c>
      <c r="G142" s="67">
        <f t="shared" si="54"/>
        <v>3.5</v>
      </c>
      <c r="H142" s="238" t="s">
        <v>48</v>
      </c>
      <c r="I142" s="336" t="s">
        <v>48</v>
      </c>
      <c r="J142" s="337">
        <f>J85</f>
        <v>475</v>
      </c>
      <c r="K142" s="97">
        <f t="shared" ref="K142:O142" si="55">K85</f>
        <v>60</v>
      </c>
      <c r="L142" s="97">
        <f t="shared" si="55"/>
        <v>90</v>
      </c>
      <c r="M142" s="97">
        <f t="shared" si="55"/>
        <v>5</v>
      </c>
      <c r="N142" s="97">
        <f t="shared" si="55"/>
        <v>320</v>
      </c>
      <c r="O142" s="67">
        <f t="shared" si="55"/>
        <v>90</v>
      </c>
      <c r="P142" s="33"/>
      <c r="Q142" s="33"/>
    </row>
    <row r="143" spans="1:17" ht="13.5" thickBot="1">
      <c r="A143" s="86"/>
      <c r="B143" s="86" t="s">
        <v>107</v>
      </c>
      <c r="C143" s="435" t="s">
        <v>48</v>
      </c>
      <c r="D143" s="365">
        <f>D86</f>
        <v>3.5</v>
      </c>
      <c r="E143" s="137"/>
      <c r="F143" s="137"/>
      <c r="G143" s="74"/>
      <c r="H143" s="192" t="s">
        <v>48</v>
      </c>
      <c r="I143" s="338" t="s">
        <v>48</v>
      </c>
      <c r="J143" s="339">
        <f>J86</f>
        <v>90</v>
      </c>
      <c r="K143" s="137"/>
      <c r="L143" s="137"/>
      <c r="M143" s="137"/>
      <c r="N143" s="137"/>
      <c r="O143" s="74"/>
      <c r="P143" s="33"/>
      <c r="Q143" s="33"/>
    </row>
    <row r="144" spans="1:17" ht="13.5" thickBot="1">
      <c r="A144" s="25"/>
      <c r="B144" s="438" t="s">
        <v>108</v>
      </c>
      <c r="C144" s="239" t="s">
        <v>48</v>
      </c>
      <c r="D144" s="232">
        <f>D87</f>
        <v>8</v>
      </c>
      <c r="E144" s="128">
        <f t="shared" ref="E144:G144" si="56">E87</f>
        <v>2.8</v>
      </c>
      <c r="F144" s="128">
        <f t="shared" si="56"/>
        <v>5.1999999999999993</v>
      </c>
      <c r="G144" s="129">
        <f t="shared" si="56"/>
        <v>1.58</v>
      </c>
      <c r="H144" s="240" t="s">
        <v>48</v>
      </c>
      <c r="I144" s="437" t="s">
        <v>48</v>
      </c>
      <c r="J144" s="233">
        <f>J87</f>
        <v>202</v>
      </c>
      <c r="K144" s="128">
        <f t="shared" ref="K144:O144" si="57">K87</f>
        <v>30</v>
      </c>
      <c r="L144" s="128">
        <f t="shared" si="57"/>
        <v>40</v>
      </c>
      <c r="M144" s="128">
        <f t="shared" si="57"/>
        <v>2</v>
      </c>
      <c r="N144" s="128">
        <f t="shared" si="57"/>
        <v>130</v>
      </c>
      <c r="O144" s="129">
        <f t="shared" si="57"/>
        <v>40</v>
      </c>
      <c r="P144" s="33"/>
      <c r="Q144" s="33"/>
    </row>
    <row r="145" spans="1:20" ht="13.5" thickBot="1">
      <c r="A145" s="106" t="s">
        <v>58</v>
      </c>
      <c r="B145" s="107" t="s">
        <v>59</v>
      </c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433"/>
      <c r="P145" s="33"/>
      <c r="Q145" s="33"/>
    </row>
    <row r="146" spans="1:20" ht="13.5" thickBot="1">
      <c r="A146" s="46"/>
      <c r="B146" s="86" t="s">
        <v>47</v>
      </c>
      <c r="C146" s="336" t="s">
        <v>48</v>
      </c>
      <c r="D146" s="337">
        <f>D94</f>
        <v>15</v>
      </c>
      <c r="E146" s="97">
        <f t="shared" ref="E146:H146" si="58">E94</f>
        <v>4.7300000000000004</v>
      </c>
      <c r="F146" s="97">
        <f t="shared" si="58"/>
        <v>10.270000000000001</v>
      </c>
      <c r="G146" s="68">
        <f t="shared" si="58"/>
        <v>2.9699999999999998</v>
      </c>
      <c r="H146" s="237" t="str">
        <f t="shared" si="58"/>
        <v>x</v>
      </c>
      <c r="I146" s="336" t="s">
        <v>48</v>
      </c>
      <c r="J146" s="337">
        <f>J94</f>
        <v>409</v>
      </c>
      <c r="K146" s="97">
        <f t="shared" ref="K146:O146" si="59">K94</f>
        <v>40</v>
      </c>
      <c r="L146" s="97">
        <f t="shared" si="59"/>
        <v>80</v>
      </c>
      <c r="M146" s="97">
        <f t="shared" si="59"/>
        <v>9</v>
      </c>
      <c r="N146" s="97">
        <f t="shared" si="59"/>
        <v>280</v>
      </c>
      <c r="O146" s="67">
        <f t="shared" si="59"/>
        <v>80</v>
      </c>
      <c r="P146" s="33"/>
      <c r="Q146" s="33"/>
    </row>
    <row r="147" spans="1:20" ht="13.5" thickBot="1">
      <c r="A147" s="25"/>
      <c r="B147" s="434" t="s">
        <v>107</v>
      </c>
      <c r="C147" s="338" t="s">
        <v>48</v>
      </c>
      <c r="D147" s="339">
        <f>D95</f>
        <v>2.9699999999999998</v>
      </c>
      <c r="E147" s="137"/>
      <c r="F147" s="137"/>
      <c r="G147" s="75"/>
      <c r="H147" s="435" t="s">
        <v>48</v>
      </c>
      <c r="I147" s="338" t="s">
        <v>48</v>
      </c>
      <c r="J147" s="339">
        <f>J95</f>
        <v>80</v>
      </c>
      <c r="K147" s="137"/>
      <c r="L147" s="137"/>
      <c r="M147" s="137"/>
      <c r="N147" s="137"/>
      <c r="O147" s="74"/>
      <c r="P147" s="33"/>
      <c r="Q147" s="33"/>
    </row>
    <row r="148" spans="1:20" ht="13.5" thickBot="1">
      <c r="A148" s="86"/>
      <c r="B148" s="436" t="s">
        <v>108</v>
      </c>
      <c r="C148" s="437" t="s">
        <v>48</v>
      </c>
      <c r="D148" s="102">
        <f>D96</f>
        <v>15</v>
      </c>
      <c r="E148" s="103">
        <f t="shared" ref="E148:G150" si="60">E96</f>
        <v>4.7300000000000004</v>
      </c>
      <c r="F148" s="103">
        <f t="shared" si="60"/>
        <v>10.270000000000001</v>
      </c>
      <c r="G148" s="82">
        <f t="shared" si="60"/>
        <v>2.9699999999999998</v>
      </c>
      <c r="H148" s="439" t="s">
        <v>48</v>
      </c>
      <c r="I148" s="440" t="s">
        <v>48</v>
      </c>
      <c r="J148" s="102">
        <f>J96</f>
        <v>409</v>
      </c>
      <c r="K148" s="103">
        <f t="shared" ref="K148:O150" si="61">K96</f>
        <v>40</v>
      </c>
      <c r="L148" s="103">
        <f t="shared" si="61"/>
        <v>80</v>
      </c>
      <c r="M148" s="103">
        <f t="shared" si="61"/>
        <v>9</v>
      </c>
      <c r="N148" s="103">
        <f t="shared" si="61"/>
        <v>280</v>
      </c>
      <c r="O148" s="22">
        <f t="shared" si="61"/>
        <v>80</v>
      </c>
      <c r="P148" s="33"/>
      <c r="Q148" s="33"/>
    </row>
    <row r="149" spans="1:20" ht="13.5" thickBot="1">
      <c r="A149" s="359" t="s">
        <v>60</v>
      </c>
      <c r="B149" s="360" t="s">
        <v>194</v>
      </c>
      <c r="C149" s="441">
        <v>4</v>
      </c>
      <c r="D149" s="442">
        <f>D97</f>
        <v>6</v>
      </c>
      <c r="E149" s="443">
        <f t="shared" si="60"/>
        <v>0.6</v>
      </c>
      <c r="F149" s="443">
        <f t="shared" si="60"/>
        <v>5.4</v>
      </c>
      <c r="G149" s="444">
        <f t="shared" si="60"/>
        <v>6</v>
      </c>
      <c r="H149" s="445" t="s">
        <v>48</v>
      </c>
      <c r="I149" s="446" t="s">
        <v>45</v>
      </c>
      <c r="J149" s="447">
        <f>J97</f>
        <v>160</v>
      </c>
      <c r="K149" s="447">
        <f t="shared" si="61"/>
        <v>0</v>
      </c>
      <c r="L149" s="447">
        <f t="shared" si="61"/>
        <v>0</v>
      </c>
      <c r="M149" s="447">
        <f t="shared" si="61"/>
        <v>16</v>
      </c>
      <c r="N149" s="447">
        <f t="shared" si="61"/>
        <v>144</v>
      </c>
      <c r="O149" s="447">
        <f t="shared" si="61"/>
        <v>160</v>
      </c>
      <c r="P149" s="33"/>
      <c r="Q149" s="33"/>
    </row>
    <row r="150" spans="1:20" ht="13.5" thickBot="1">
      <c r="A150" s="359" t="s">
        <v>195</v>
      </c>
      <c r="B150" s="360" t="s">
        <v>165</v>
      </c>
      <c r="C150" s="445">
        <v>7</v>
      </c>
      <c r="D150" s="448">
        <f>D98</f>
        <v>15</v>
      </c>
      <c r="E150" s="449">
        <f t="shared" si="60"/>
        <v>3</v>
      </c>
      <c r="F150" s="449">
        <f t="shared" si="60"/>
        <v>12</v>
      </c>
      <c r="G150" s="450">
        <f t="shared" si="60"/>
        <v>5</v>
      </c>
      <c r="H150" s="451" t="s">
        <v>48</v>
      </c>
      <c r="I150" s="452" t="s">
        <v>45</v>
      </c>
      <c r="J150" s="453">
        <f>J98</f>
        <v>375</v>
      </c>
      <c r="K150" s="453">
        <f t="shared" si="61"/>
        <v>0</v>
      </c>
      <c r="L150" s="453">
        <f t="shared" si="61"/>
        <v>0</v>
      </c>
      <c r="M150" s="453">
        <f t="shared" si="61"/>
        <v>75</v>
      </c>
      <c r="N150" s="453">
        <f t="shared" si="61"/>
        <v>300</v>
      </c>
      <c r="O150" s="453">
        <f t="shared" si="61"/>
        <v>125</v>
      </c>
      <c r="P150" s="33"/>
      <c r="Q150" s="33"/>
    </row>
    <row r="151" spans="1:20">
      <c r="A151" s="419"/>
      <c r="B151" s="419"/>
      <c r="C151" s="454"/>
      <c r="D151" s="419"/>
      <c r="E151" s="419"/>
      <c r="F151" s="419"/>
      <c r="G151" s="419"/>
      <c r="H151" s="419"/>
      <c r="I151" s="419"/>
      <c r="J151" s="419"/>
      <c r="K151" s="419"/>
      <c r="L151" s="419"/>
      <c r="M151" s="419"/>
      <c r="N151" s="419"/>
      <c r="O151" s="419"/>
    </row>
    <row r="152" spans="1:20" ht="13.5" thickBot="1">
      <c r="A152" s="4"/>
      <c r="B152" s="4"/>
      <c r="C152" s="241"/>
    </row>
    <row r="153" spans="1:20">
      <c r="A153" s="169" t="s">
        <v>38</v>
      </c>
      <c r="B153" s="57" t="s">
        <v>79</v>
      </c>
      <c r="C153" s="170"/>
      <c r="D153" s="545" t="s">
        <v>80</v>
      </c>
      <c r="E153" s="542"/>
      <c r="F153" s="541" t="s">
        <v>81</v>
      </c>
      <c r="G153" s="542"/>
      <c r="H153" s="148"/>
      <c r="I153" s="169" t="s">
        <v>49</v>
      </c>
      <c r="J153" s="171" t="s">
        <v>82</v>
      </c>
      <c r="K153" s="227"/>
      <c r="L153" s="227"/>
      <c r="M153" s="227"/>
      <c r="N153" s="227"/>
      <c r="O153" s="173"/>
      <c r="P153" s="33"/>
      <c r="Q153" s="33"/>
      <c r="R153" s="4"/>
      <c r="S153" s="4"/>
      <c r="T153" s="4"/>
    </row>
    <row r="154" spans="1:20">
      <c r="A154" s="23"/>
      <c r="B154" s="174" t="s">
        <v>83</v>
      </c>
      <c r="C154" s="241"/>
      <c r="D154" s="175" t="s">
        <v>10</v>
      </c>
      <c r="E154" s="209" t="s">
        <v>84</v>
      </c>
      <c r="F154" s="151" t="s">
        <v>10</v>
      </c>
      <c r="G154" s="177" t="s">
        <v>84</v>
      </c>
      <c r="H154" s="33"/>
      <c r="I154" s="25"/>
      <c r="J154" s="178" t="s">
        <v>85</v>
      </c>
      <c r="K154" s="19"/>
      <c r="L154" s="19"/>
      <c r="M154" s="19"/>
      <c r="N154" s="19"/>
      <c r="O154" s="228" t="s">
        <v>84</v>
      </c>
      <c r="P154" s="455"/>
      <c r="Q154" s="455"/>
      <c r="S154" s="180"/>
      <c r="T154" s="180"/>
    </row>
    <row r="155" spans="1:20" ht="13.5" thickBot="1">
      <c r="A155" s="46"/>
      <c r="B155" s="181" t="s">
        <v>86</v>
      </c>
      <c r="C155" s="165"/>
      <c r="D155" s="175" t="s">
        <v>87</v>
      </c>
      <c r="E155" s="45"/>
      <c r="F155" s="33"/>
      <c r="G155" s="45"/>
      <c r="H155" s="33"/>
      <c r="I155" s="25"/>
      <c r="J155" s="182" t="s">
        <v>88</v>
      </c>
      <c r="K155" s="229"/>
      <c r="L155" s="229"/>
      <c r="M155" s="229"/>
      <c r="N155" s="229"/>
      <c r="O155" s="45"/>
      <c r="P155" s="33"/>
      <c r="Q155" s="33"/>
      <c r="S155" s="4"/>
      <c r="T155" s="4"/>
    </row>
    <row r="156" spans="1:20" ht="13.5" thickBot="1">
      <c r="A156" s="46"/>
      <c r="B156" s="184" t="s">
        <v>89</v>
      </c>
      <c r="C156" s="161"/>
      <c r="D156" s="146">
        <f>D127</f>
        <v>210</v>
      </c>
      <c r="E156" s="456">
        <f>D156/D156</f>
        <v>1</v>
      </c>
      <c r="F156" s="161">
        <f>J127</f>
        <v>5504</v>
      </c>
      <c r="G156" s="457">
        <f>F156/F156</f>
        <v>1</v>
      </c>
      <c r="H156" s="33"/>
      <c r="I156" s="539" t="s">
        <v>90</v>
      </c>
      <c r="J156" s="540"/>
      <c r="K156" s="540"/>
      <c r="L156" s="540"/>
      <c r="M156" s="243"/>
      <c r="N156" s="243"/>
      <c r="O156" s="76"/>
      <c r="P156" s="33"/>
      <c r="Q156" s="33"/>
    </row>
    <row r="157" spans="1:20" ht="14.25">
      <c r="A157" s="25">
        <v>1</v>
      </c>
      <c r="B157" s="185" t="s">
        <v>91</v>
      </c>
      <c r="C157" s="241"/>
      <c r="D157" s="631">
        <f>E127</f>
        <v>72.67</v>
      </c>
      <c r="E157" s="632">
        <f>D157/D156</f>
        <v>0.34604761904761905</v>
      </c>
      <c r="F157" s="633">
        <f>K127+L127+M127</f>
        <v>1914</v>
      </c>
      <c r="G157" s="632">
        <f>F157/F156</f>
        <v>0.34774709302325579</v>
      </c>
      <c r="H157" s="33"/>
      <c r="I157" s="79">
        <v>1</v>
      </c>
      <c r="J157" s="33" t="s">
        <v>209</v>
      </c>
      <c r="K157" s="33"/>
      <c r="L157" s="33"/>
      <c r="M157" s="33"/>
      <c r="N157" s="33"/>
      <c r="O157" s="495">
        <v>1</v>
      </c>
      <c r="P157" s="33"/>
      <c r="Q157" s="33"/>
    </row>
    <row r="158" spans="1:20" ht="14.25">
      <c r="A158" s="93"/>
      <c r="B158" s="186" t="s">
        <v>93</v>
      </c>
      <c r="C158" s="242"/>
      <c r="D158" s="626"/>
      <c r="E158" s="628"/>
      <c r="F158" s="630"/>
      <c r="G158" s="628"/>
      <c r="H158" s="33"/>
      <c r="I158" s="43"/>
      <c r="J158" s="33"/>
      <c r="K158" s="33"/>
      <c r="L158" s="33"/>
      <c r="M158" s="33"/>
      <c r="N158" s="33"/>
      <c r="O158" s="45"/>
      <c r="P158" s="33"/>
      <c r="Q158" s="33"/>
    </row>
    <row r="159" spans="1:20" ht="14.25">
      <c r="A159" s="230">
        <v>2</v>
      </c>
      <c r="B159" s="198" t="s">
        <v>94</v>
      </c>
      <c r="C159" s="192"/>
      <c r="D159" s="458">
        <f>D134</f>
        <v>41.5</v>
      </c>
      <c r="E159" s="459">
        <f>D159/D156</f>
        <v>0.19761904761904761</v>
      </c>
      <c r="F159" s="460">
        <f>J134</f>
        <v>1073</v>
      </c>
      <c r="G159" s="461">
        <f>F159/F156</f>
        <v>0.19494912790697674</v>
      </c>
      <c r="H159" s="33"/>
      <c r="I159" s="43"/>
      <c r="J159" s="33"/>
      <c r="K159" s="33"/>
      <c r="L159" s="33"/>
      <c r="M159" s="33"/>
      <c r="N159" s="33"/>
      <c r="O159" s="45"/>
      <c r="P159" s="33"/>
      <c r="Q159" s="33"/>
    </row>
    <row r="160" spans="1:20" ht="14.25">
      <c r="A160" s="77">
        <v>3</v>
      </c>
      <c r="B160" s="193" t="s">
        <v>97</v>
      </c>
      <c r="C160" s="194"/>
      <c r="D160" s="625">
        <f>G127</f>
        <v>52.440000000000005</v>
      </c>
      <c r="E160" s="627">
        <f>D160/D156</f>
        <v>0.24971428571428575</v>
      </c>
      <c r="F160" s="629">
        <f>O127</f>
        <v>1278</v>
      </c>
      <c r="G160" s="627">
        <f>F160/F156</f>
        <v>0.23219476744186046</v>
      </c>
      <c r="H160" s="33"/>
      <c r="I160" s="43"/>
      <c r="J160" s="535"/>
      <c r="K160" s="536"/>
      <c r="L160" s="536"/>
      <c r="M160" s="241"/>
      <c r="N160" s="241"/>
      <c r="O160" s="45"/>
      <c r="P160" s="33"/>
      <c r="Q160" s="33"/>
    </row>
    <row r="161" spans="1:17" ht="14.25">
      <c r="A161" s="93"/>
      <c r="B161" s="186" t="s">
        <v>98</v>
      </c>
      <c r="C161" s="242"/>
      <c r="D161" s="626"/>
      <c r="E161" s="628"/>
      <c r="F161" s="630"/>
      <c r="G161" s="628"/>
      <c r="H161" s="33"/>
      <c r="I161" s="43"/>
      <c r="J161" s="535"/>
      <c r="K161" s="536"/>
      <c r="L161" s="536"/>
      <c r="M161" s="241"/>
      <c r="N161" s="241"/>
      <c r="O161" s="45"/>
      <c r="P161" s="33"/>
      <c r="Q161" s="33"/>
    </row>
    <row r="162" spans="1:17" ht="14.25">
      <c r="A162" s="77">
        <v>4</v>
      </c>
      <c r="B162" s="193" t="s">
        <v>99</v>
      </c>
      <c r="C162" s="194"/>
      <c r="D162" s="625">
        <f>D33</f>
        <v>15.5</v>
      </c>
      <c r="E162" s="627">
        <f>D162/D156</f>
        <v>7.3809523809523811E-2</v>
      </c>
      <c r="F162" s="629">
        <f>J130</f>
        <v>454</v>
      </c>
      <c r="G162" s="627">
        <f>F162/F156</f>
        <v>8.2485465116279064E-2</v>
      </c>
      <c r="H162" s="33"/>
      <c r="I162" s="43"/>
      <c r="J162" s="535"/>
      <c r="K162" s="536"/>
      <c r="L162" s="536"/>
      <c r="M162" s="241"/>
      <c r="N162" s="241"/>
      <c r="O162" s="45"/>
      <c r="P162" s="33"/>
      <c r="Q162" s="33"/>
    </row>
    <row r="163" spans="1:17" ht="14.25">
      <c r="A163" s="93"/>
      <c r="B163" s="186" t="s">
        <v>100</v>
      </c>
      <c r="C163" s="242"/>
      <c r="D163" s="626"/>
      <c r="E163" s="628"/>
      <c r="F163" s="630"/>
      <c r="G163" s="628"/>
      <c r="H163" s="33"/>
      <c r="I163" s="43"/>
      <c r="J163" s="535"/>
      <c r="K163" s="536"/>
      <c r="L163" s="536"/>
      <c r="M163" s="241"/>
      <c r="N163" s="241"/>
      <c r="O163" s="45"/>
      <c r="P163" s="33"/>
      <c r="Q163" s="33"/>
    </row>
    <row r="164" spans="1:17" ht="14.25">
      <c r="A164" s="61">
        <v>5</v>
      </c>
      <c r="B164" s="198" t="s">
        <v>101</v>
      </c>
      <c r="C164" s="192"/>
      <c r="D164" s="458">
        <f>D132+D136+D140+D144+D148+D149+D150</f>
        <v>78</v>
      </c>
      <c r="E164" s="459">
        <f>D164/D156</f>
        <v>0.37142857142857144</v>
      </c>
      <c r="F164" s="462">
        <f>J132+J136+J140+J144+J148+J149+J150</f>
        <v>2070</v>
      </c>
      <c r="G164" s="461">
        <f>F164/F156</f>
        <v>0.37609011627906974</v>
      </c>
      <c r="H164" s="33"/>
      <c r="I164" s="43"/>
      <c r="J164" s="535"/>
      <c r="K164" s="536"/>
      <c r="L164" s="536"/>
      <c r="M164" s="241"/>
      <c r="N164" s="241"/>
      <c r="O164" s="45"/>
      <c r="P164" s="33"/>
      <c r="Q164" s="33"/>
    </row>
    <row r="165" spans="1:17" ht="14.25">
      <c r="A165" s="199">
        <v>6</v>
      </c>
      <c r="B165" s="198" t="s">
        <v>102</v>
      </c>
      <c r="C165" s="192"/>
      <c r="D165" s="458">
        <f>D149</f>
        <v>6</v>
      </c>
      <c r="E165" s="459">
        <f>D165/D156</f>
        <v>2.8571428571428571E-2</v>
      </c>
      <c r="F165" s="460">
        <f>J149</f>
        <v>160</v>
      </c>
      <c r="G165" s="461">
        <f>F165/F156</f>
        <v>2.9069767441860465E-2</v>
      </c>
      <c r="I165" s="112"/>
      <c r="J165" s="537"/>
      <c r="K165" s="538"/>
      <c r="L165" s="538"/>
      <c r="M165" s="242"/>
      <c r="N165" s="242"/>
      <c r="O165" s="115"/>
      <c r="P165" s="33"/>
      <c r="Q165" s="33"/>
    </row>
    <row r="166" spans="1:17" ht="15" thickBot="1">
      <c r="A166" s="200">
        <v>7</v>
      </c>
      <c r="B166" s="231" t="s">
        <v>103</v>
      </c>
      <c r="C166" s="240"/>
      <c r="D166" s="463">
        <f>D25+D26</f>
        <v>2</v>
      </c>
      <c r="E166" s="464">
        <f>D166/D156</f>
        <v>9.5238095238095247E-3</v>
      </c>
      <c r="F166" s="465">
        <f>L25+L26</f>
        <v>28</v>
      </c>
      <c r="G166" s="466">
        <f>F166/F156</f>
        <v>5.0872093023255818E-3</v>
      </c>
      <c r="I166" s="533" t="s">
        <v>104</v>
      </c>
      <c r="J166" s="534"/>
      <c r="K166" s="534"/>
      <c r="L166" s="534"/>
      <c r="M166" s="165"/>
      <c r="N166" s="165"/>
      <c r="O166" s="53"/>
      <c r="P166" s="33"/>
      <c r="Q166" s="33"/>
    </row>
    <row r="167" spans="1:17">
      <c r="A167" s="41"/>
      <c r="F167" s="2"/>
      <c r="G167" s="2"/>
    </row>
    <row r="168" spans="1:17">
      <c r="B168" s="526" t="s">
        <v>105</v>
      </c>
      <c r="C168" s="526"/>
      <c r="D168" s="526"/>
      <c r="E168" s="526"/>
      <c r="F168" s="526"/>
      <c r="G168" s="526"/>
    </row>
    <row r="169" spans="1:17">
      <c r="B169" s="526"/>
      <c r="C169" s="526"/>
      <c r="D169" s="526"/>
      <c r="E169" s="526"/>
      <c r="F169" s="526"/>
      <c r="G169" s="526"/>
    </row>
    <row r="170" spans="1:17">
      <c r="B170" s="526"/>
      <c r="C170" s="526"/>
      <c r="D170" s="526"/>
      <c r="E170" s="526"/>
      <c r="F170" s="526"/>
      <c r="G170" s="526"/>
    </row>
    <row r="174" spans="1:17" ht="15.75">
      <c r="A174" s="547" t="s">
        <v>110</v>
      </c>
      <c r="B174" s="548"/>
      <c r="C174" s="548"/>
      <c r="D174" s="548"/>
      <c r="E174" s="548"/>
      <c r="F174" s="548"/>
      <c r="G174" s="548"/>
      <c r="H174" s="548"/>
      <c r="I174" s="548"/>
      <c r="J174" s="548"/>
      <c r="K174" s="548"/>
      <c r="L174" s="548"/>
      <c r="M174" s="548"/>
      <c r="N174" s="548"/>
      <c r="O174" s="548"/>
    </row>
    <row r="175" spans="1:17" ht="15.75">
      <c r="A175" s="547" t="s">
        <v>166</v>
      </c>
      <c r="B175" s="547"/>
      <c r="C175" s="547"/>
      <c r="D175" s="547"/>
      <c r="E175" s="547"/>
      <c r="F175" s="547"/>
      <c r="G175" s="547"/>
      <c r="H175" s="547"/>
      <c r="I175" s="547"/>
      <c r="J175" s="547"/>
      <c r="K175" s="547"/>
      <c r="L175" s="547"/>
      <c r="M175" s="547"/>
      <c r="N175" s="547"/>
      <c r="O175" s="547"/>
    </row>
    <row r="176" spans="1:17" ht="15.75">
      <c r="A176" s="522"/>
      <c r="B176" s="522"/>
      <c r="C176" s="522"/>
      <c r="D176" s="522"/>
      <c r="E176" s="522"/>
      <c r="F176" s="522"/>
      <c r="G176" s="522"/>
      <c r="H176" s="522"/>
      <c r="I176" s="522"/>
      <c r="J176" s="522"/>
      <c r="K176" s="522"/>
      <c r="L176" s="522"/>
      <c r="M176" s="522"/>
      <c r="N176" s="522"/>
      <c r="O176" s="522"/>
    </row>
    <row r="177" spans="1:15">
      <c r="A177" s="2"/>
      <c r="B177" s="204" t="s">
        <v>167</v>
      </c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>
      <c r="B178" s="203" t="s">
        <v>202</v>
      </c>
    </row>
    <row r="179" spans="1:15">
      <c r="B179" s="203" t="s">
        <v>168</v>
      </c>
    </row>
    <row r="180" spans="1:15">
      <c r="B180" s="203" t="s">
        <v>169</v>
      </c>
    </row>
    <row r="181" spans="1:15">
      <c r="B181" s="203" t="s">
        <v>170</v>
      </c>
    </row>
    <row r="182" spans="1:15" ht="13.5" thickBot="1">
      <c r="B182" s="4" t="s">
        <v>210</v>
      </c>
      <c r="G182" s="5"/>
    </row>
    <row r="183" spans="1:15" ht="13.5" thickBot="1">
      <c r="A183" s="206" t="s">
        <v>8</v>
      </c>
      <c r="B183" s="550" t="s">
        <v>172</v>
      </c>
      <c r="C183" s="553" t="s">
        <v>15</v>
      </c>
      <c r="D183" s="556" t="s">
        <v>9</v>
      </c>
      <c r="E183" s="557"/>
      <c r="F183" s="557"/>
      <c r="G183" s="109"/>
      <c r="H183" s="558" t="s">
        <v>173</v>
      </c>
      <c r="I183" s="561" t="s">
        <v>174</v>
      </c>
      <c r="J183" s="564" t="s">
        <v>13</v>
      </c>
      <c r="K183" s="565"/>
      <c r="L183" s="565"/>
      <c r="M183" s="565"/>
      <c r="N183" s="565"/>
      <c r="O183" s="566"/>
    </row>
    <row r="184" spans="1:15">
      <c r="A184" s="207"/>
      <c r="B184" s="551"/>
      <c r="C184" s="554"/>
      <c r="D184" s="567" t="s">
        <v>16</v>
      </c>
      <c r="E184" s="569" t="s">
        <v>175</v>
      </c>
      <c r="F184" s="571" t="s">
        <v>176</v>
      </c>
      <c r="G184" s="569" t="s">
        <v>177</v>
      </c>
      <c r="H184" s="559"/>
      <c r="I184" s="562"/>
      <c r="J184" s="573" t="s">
        <v>22</v>
      </c>
      <c r="K184" s="574"/>
      <c r="L184" s="574"/>
      <c r="M184" s="575"/>
      <c r="N184" s="571" t="s">
        <v>176</v>
      </c>
      <c r="O184" s="576" t="s">
        <v>178</v>
      </c>
    </row>
    <row r="185" spans="1:15">
      <c r="A185" s="23"/>
      <c r="B185" s="551"/>
      <c r="C185" s="554"/>
      <c r="D185" s="567"/>
      <c r="E185" s="569"/>
      <c r="F185" s="571"/>
      <c r="G185" s="569"/>
      <c r="H185" s="559"/>
      <c r="I185" s="562"/>
      <c r="J185" s="578" t="s">
        <v>16</v>
      </c>
      <c r="K185" s="579" t="s">
        <v>29</v>
      </c>
      <c r="L185" s="582" t="s">
        <v>30</v>
      </c>
      <c r="M185" s="579" t="s">
        <v>23</v>
      </c>
      <c r="N185" s="571"/>
      <c r="O185" s="576"/>
    </row>
    <row r="186" spans="1:15">
      <c r="A186" s="25"/>
      <c r="B186" s="551"/>
      <c r="C186" s="554"/>
      <c r="D186" s="567"/>
      <c r="E186" s="569"/>
      <c r="F186" s="571"/>
      <c r="G186" s="569"/>
      <c r="H186" s="559"/>
      <c r="I186" s="562"/>
      <c r="J186" s="567"/>
      <c r="K186" s="580"/>
      <c r="L186" s="583"/>
      <c r="M186" s="580"/>
      <c r="N186" s="571"/>
      <c r="O186" s="576"/>
    </row>
    <row r="187" spans="1:15">
      <c r="A187" s="25"/>
      <c r="B187" s="551"/>
      <c r="C187" s="554"/>
      <c r="D187" s="567"/>
      <c r="E187" s="569"/>
      <c r="F187" s="571"/>
      <c r="G187" s="569"/>
      <c r="H187" s="559"/>
      <c r="I187" s="562"/>
      <c r="J187" s="567"/>
      <c r="K187" s="580"/>
      <c r="L187" s="583"/>
      <c r="M187" s="580"/>
      <c r="N187" s="571"/>
      <c r="O187" s="576"/>
    </row>
    <row r="188" spans="1:15">
      <c r="A188" s="25"/>
      <c r="B188" s="551"/>
      <c r="C188" s="554"/>
      <c r="D188" s="567"/>
      <c r="E188" s="569"/>
      <c r="F188" s="571"/>
      <c r="G188" s="569"/>
      <c r="H188" s="559"/>
      <c r="I188" s="562"/>
      <c r="J188" s="567"/>
      <c r="K188" s="580"/>
      <c r="L188" s="583"/>
      <c r="M188" s="580"/>
      <c r="N188" s="571"/>
      <c r="O188" s="576"/>
    </row>
    <row r="189" spans="1:15" ht="13.5" thickBot="1">
      <c r="A189" s="46"/>
      <c r="B189" s="552"/>
      <c r="C189" s="555"/>
      <c r="D189" s="568"/>
      <c r="E189" s="570"/>
      <c r="F189" s="572"/>
      <c r="G189" s="570"/>
      <c r="H189" s="560"/>
      <c r="I189" s="563"/>
      <c r="J189" s="568"/>
      <c r="K189" s="581"/>
      <c r="L189" s="584"/>
      <c r="M189" s="581"/>
      <c r="N189" s="572"/>
      <c r="O189" s="577"/>
    </row>
    <row r="190" spans="1:15" ht="13.5" thickBot="1">
      <c r="A190" s="46"/>
      <c r="B190" s="54" t="s">
        <v>37</v>
      </c>
      <c r="C190" s="20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6"/>
    </row>
    <row r="191" spans="1:15" ht="13.5" thickBot="1">
      <c r="A191" s="245" t="s">
        <v>38</v>
      </c>
      <c r="B191" s="246" t="s">
        <v>39</v>
      </c>
      <c r="C191" s="246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8"/>
    </row>
    <row r="192" spans="1:15">
      <c r="A192" s="249">
        <v>1</v>
      </c>
      <c r="B192" s="250" t="s">
        <v>40</v>
      </c>
      <c r="C192" s="251">
        <v>1</v>
      </c>
      <c r="D192" s="252">
        <v>2</v>
      </c>
      <c r="E192" s="253">
        <v>1</v>
      </c>
      <c r="F192" s="253">
        <f>D192-E192</f>
        <v>1</v>
      </c>
      <c r="G192" s="254">
        <v>2</v>
      </c>
      <c r="H192" s="255" t="s">
        <v>111</v>
      </c>
      <c r="I192" s="256" t="s">
        <v>179</v>
      </c>
      <c r="J192" s="252">
        <f>K192+L192+M192+N192</f>
        <v>60</v>
      </c>
      <c r="K192" s="255"/>
      <c r="L192" s="255">
        <v>30</v>
      </c>
      <c r="M192" s="255">
        <v>0</v>
      </c>
      <c r="N192" s="257">
        <v>30</v>
      </c>
      <c r="O192" s="258">
        <v>30</v>
      </c>
    </row>
    <row r="193" spans="1:15">
      <c r="A193" s="259">
        <v>5</v>
      </c>
      <c r="B193" s="271" t="s">
        <v>42</v>
      </c>
      <c r="C193" s="272">
        <v>1</v>
      </c>
      <c r="D193" s="273">
        <v>1</v>
      </c>
      <c r="E193" s="274">
        <v>0.5</v>
      </c>
      <c r="F193" s="275">
        <v>0.5</v>
      </c>
      <c r="G193" s="275">
        <v>0.5</v>
      </c>
      <c r="H193" s="276" t="s">
        <v>111</v>
      </c>
      <c r="I193" s="277" t="s">
        <v>179</v>
      </c>
      <c r="J193" s="266">
        <f t="shared" ref="J193:J198" si="62">K193+L193+M193+N193</f>
        <v>28</v>
      </c>
      <c r="K193" s="278"/>
      <c r="L193" s="278">
        <v>14</v>
      </c>
      <c r="M193" s="279">
        <v>0</v>
      </c>
      <c r="N193" s="279">
        <v>14</v>
      </c>
      <c r="O193" s="280">
        <v>14</v>
      </c>
    </row>
    <row r="194" spans="1:15">
      <c r="A194" s="259">
        <v>7</v>
      </c>
      <c r="B194" s="281" t="s">
        <v>112</v>
      </c>
      <c r="C194" s="272">
        <v>1</v>
      </c>
      <c r="D194" s="273">
        <v>2</v>
      </c>
      <c r="E194" s="274">
        <v>1</v>
      </c>
      <c r="F194" s="275">
        <v>1</v>
      </c>
      <c r="G194" s="275">
        <v>0</v>
      </c>
      <c r="H194" s="276" t="s">
        <v>111</v>
      </c>
      <c r="I194" s="277" t="s">
        <v>179</v>
      </c>
      <c r="J194" s="266">
        <f t="shared" si="62"/>
        <v>60</v>
      </c>
      <c r="K194" s="278">
        <v>30</v>
      </c>
      <c r="L194" s="278"/>
      <c r="M194" s="279">
        <v>0</v>
      </c>
      <c r="N194" s="279">
        <v>30</v>
      </c>
      <c r="O194" s="280">
        <v>0</v>
      </c>
    </row>
    <row r="195" spans="1:15">
      <c r="A195" s="282">
        <v>9</v>
      </c>
      <c r="B195" s="283" t="s">
        <v>62</v>
      </c>
      <c r="C195" s="284">
        <v>1</v>
      </c>
      <c r="D195" s="285">
        <v>0.25</v>
      </c>
      <c r="E195" s="286">
        <v>0.25</v>
      </c>
      <c r="F195" s="287">
        <v>0</v>
      </c>
      <c r="G195" s="287">
        <v>0</v>
      </c>
      <c r="H195" s="288" t="s">
        <v>182</v>
      </c>
      <c r="I195" s="289" t="s">
        <v>41</v>
      </c>
      <c r="J195" s="290">
        <f t="shared" si="62"/>
        <v>7</v>
      </c>
      <c r="K195" s="291">
        <v>2</v>
      </c>
      <c r="L195" s="291"/>
      <c r="M195" s="289">
        <v>2</v>
      </c>
      <c r="N195" s="289">
        <v>3</v>
      </c>
      <c r="O195" s="292">
        <v>0</v>
      </c>
    </row>
    <row r="196" spans="1:15">
      <c r="A196" s="282">
        <v>10</v>
      </c>
      <c r="B196" s="283" t="s">
        <v>63</v>
      </c>
      <c r="C196" s="284">
        <v>1</v>
      </c>
      <c r="D196" s="285">
        <v>0.25</v>
      </c>
      <c r="E196" s="286">
        <v>0.25</v>
      </c>
      <c r="F196" s="287">
        <v>0</v>
      </c>
      <c r="G196" s="287">
        <v>0</v>
      </c>
      <c r="H196" s="288" t="s">
        <v>182</v>
      </c>
      <c r="I196" s="289" t="s">
        <v>41</v>
      </c>
      <c r="J196" s="290">
        <f t="shared" si="62"/>
        <v>7</v>
      </c>
      <c r="K196" s="291">
        <v>2</v>
      </c>
      <c r="L196" s="291"/>
      <c r="M196" s="289">
        <v>2</v>
      </c>
      <c r="N196" s="289">
        <v>3</v>
      </c>
      <c r="O196" s="292">
        <v>0</v>
      </c>
    </row>
    <row r="197" spans="1:15">
      <c r="A197" s="282">
        <v>11</v>
      </c>
      <c r="B197" s="293" t="s">
        <v>64</v>
      </c>
      <c r="C197" s="284">
        <v>1</v>
      </c>
      <c r="D197" s="285">
        <v>0.5</v>
      </c>
      <c r="E197" s="286">
        <v>0.25</v>
      </c>
      <c r="F197" s="294">
        <v>0.25</v>
      </c>
      <c r="G197" s="287">
        <v>0</v>
      </c>
      <c r="H197" s="288" t="s">
        <v>182</v>
      </c>
      <c r="I197" s="289" t="s">
        <v>41</v>
      </c>
      <c r="J197" s="290">
        <f t="shared" si="62"/>
        <v>12</v>
      </c>
      <c r="K197" s="291">
        <v>4</v>
      </c>
      <c r="L197" s="291"/>
      <c r="M197" s="289">
        <v>2</v>
      </c>
      <c r="N197" s="289">
        <v>6</v>
      </c>
      <c r="O197" s="292">
        <v>0</v>
      </c>
    </row>
    <row r="198" spans="1:15" ht="13.5" thickBot="1">
      <c r="A198" s="295">
        <v>12</v>
      </c>
      <c r="B198" s="296" t="s">
        <v>183</v>
      </c>
      <c r="C198" s="297">
        <v>1</v>
      </c>
      <c r="D198" s="298">
        <v>0.5</v>
      </c>
      <c r="E198" s="299">
        <v>0.25</v>
      </c>
      <c r="F198" s="300">
        <v>0.25</v>
      </c>
      <c r="G198" s="301">
        <v>0</v>
      </c>
      <c r="H198" s="302" t="s">
        <v>182</v>
      </c>
      <c r="I198" s="303" t="s">
        <v>41</v>
      </c>
      <c r="J198" s="304">
        <f t="shared" si="62"/>
        <v>12</v>
      </c>
      <c r="K198" s="305">
        <v>4</v>
      </c>
      <c r="L198" s="305"/>
      <c r="M198" s="303">
        <v>2</v>
      </c>
      <c r="N198" s="306">
        <v>6</v>
      </c>
      <c r="O198" s="307">
        <v>0</v>
      </c>
    </row>
    <row r="199" spans="1:15" ht="13.5" thickBot="1">
      <c r="A199" s="308"/>
      <c r="B199" s="309" t="s">
        <v>47</v>
      </c>
      <c r="C199" s="310"/>
      <c r="D199" s="310">
        <f>SUM(D192:D198)</f>
        <v>6.5</v>
      </c>
      <c r="E199" s="311">
        <f>SUM(E192:E198)</f>
        <v>3.5</v>
      </c>
      <c r="F199" s="311">
        <f>SUM(F192:F198)</f>
        <v>3</v>
      </c>
      <c r="G199" s="311">
        <f>SUM(G192:G198)</f>
        <v>2.5</v>
      </c>
      <c r="H199" s="311" t="s">
        <v>48</v>
      </c>
      <c r="I199" s="312" t="s">
        <v>48</v>
      </c>
      <c r="J199" s="313">
        <f>SUM(J192:J198)</f>
        <v>186</v>
      </c>
      <c r="K199" s="314">
        <f>SUM(K192:K198)</f>
        <v>42</v>
      </c>
      <c r="L199" s="314">
        <f>SUM(L192:L198)</f>
        <v>44</v>
      </c>
      <c r="M199" s="314">
        <f>SUM(M192:M198)</f>
        <v>8</v>
      </c>
      <c r="N199" s="314">
        <f>SUM(N192:N198)</f>
        <v>92</v>
      </c>
      <c r="O199" s="315">
        <f>SUM(O192:O198)</f>
        <v>44</v>
      </c>
    </row>
    <row r="200" spans="1:15" ht="13.5" thickBot="1">
      <c r="A200" s="245" t="s">
        <v>49</v>
      </c>
      <c r="B200" s="246" t="s">
        <v>50</v>
      </c>
      <c r="C200" s="246"/>
      <c r="D200" s="246"/>
      <c r="E200" s="246"/>
      <c r="F200" s="334"/>
      <c r="G200" s="334"/>
      <c r="H200" s="334"/>
      <c r="I200" s="334"/>
      <c r="J200" s="41"/>
      <c r="K200" s="41"/>
      <c r="L200" s="41"/>
      <c r="M200" s="41"/>
      <c r="N200" s="41"/>
      <c r="O200" s="335"/>
    </row>
    <row r="201" spans="1:15">
      <c r="A201" s="514">
        <v>1</v>
      </c>
      <c r="B201" s="219" t="s">
        <v>113</v>
      </c>
      <c r="C201" s="336">
        <v>1</v>
      </c>
      <c r="D201" s="337">
        <v>3</v>
      </c>
      <c r="E201" s="97">
        <v>1.1499999999999999</v>
      </c>
      <c r="F201" s="97">
        <v>1.85</v>
      </c>
      <c r="G201" s="97">
        <v>1.1100000000000001</v>
      </c>
      <c r="H201" s="216" t="s">
        <v>111</v>
      </c>
      <c r="I201" s="217" t="s">
        <v>41</v>
      </c>
      <c r="J201" s="467">
        <f>K201+L201+M201+N201</f>
        <v>81</v>
      </c>
      <c r="K201" s="97"/>
      <c r="L201" s="97">
        <v>30</v>
      </c>
      <c r="M201" s="97">
        <v>1</v>
      </c>
      <c r="N201" s="97">
        <v>50</v>
      </c>
      <c r="O201" s="67">
        <v>30</v>
      </c>
    </row>
    <row r="202" spans="1:15">
      <c r="A202" s="515">
        <v>2</v>
      </c>
      <c r="B202" s="218" t="s">
        <v>114</v>
      </c>
      <c r="C202" s="338">
        <v>1</v>
      </c>
      <c r="D202" s="339">
        <v>4.5</v>
      </c>
      <c r="E202" s="137">
        <v>1.52</v>
      </c>
      <c r="F202" s="137">
        <v>2.98</v>
      </c>
      <c r="G202" s="137">
        <v>0.74</v>
      </c>
      <c r="H202" s="226" t="s">
        <v>180</v>
      </c>
      <c r="I202" s="225" t="s">
        <v>41</v>
      </c>
      <c r="J202" s="290">
        <f t="shared" ref="J202:J203" si="63">K202+L202+M202+N202</f>
        <v>121</v>
      </c>
      <c r="K202" s="137">
        <v>20</v>
      </c>
      <c r="L202" s="137">
        <v>20</v>
      </c>
      <c r="M202" s="137">
        <v>1</v>
      </c>
      <c r="N202" s="137">
        <v>80</v>
      </c>
      <c r="O202" s="74">
        <v>20</v>
      </c>
    </row>
    <row r="203" spans="1:15" ht="13.5" thickBot="1">
      <c r="A203" s="515">
        <v>3</v>
      </c>
      <c r="B203" s="218" t="s">
        <v>115</v>
      </c>
      <c r="C203" s="338">
        <v>1</v>
      </c>
      <c r="D203" s="340">
        <v>5</v>
      </c>
      <c r="E203" s="137">
        <v>2.02</v>
      </c>
      <c r="F203" s="137">
        <v>2.98</v>
      </c>
      <c r="G203" s="137">
        <v>1.19</v>
      </c>
      <c r="H203" s="226" t="s">
        <v>180</v>
      </c>
      <c r="I203" s="225" t="s">
        <v>41</v>
      </c>
      <c r="J203" s="290">
        <f t="shared" si="63"/>
        <v>126</v>
      </c>
      <c r="K203" s="137">
        <v>20</v>
      </c>
      <c r="L203" s="137">
        <v>30</v>
      </c>
      <c r="M203" s="137">
        <v>1</v>
      </c>
      <c r="N203" s="137">
        <v>75</v>
      </c>
      <c r="O203" s="74">
        <v>30</v>
      </c>
    </row>
    <row r="204" spans="1:15" ht="13.5" thickBot="1">
      <c r="A204" s="308"/>
      <c r="B204" s="309" t="s">
        <v>47</v>
      </c>
      <c r="C204" s="343"/>
      <c r="D204" s="344">
        <f>SUM(D201:D203)</f>
        <v>12.5</v>
      </c>
      <c r="E204" s="311">
        <f>SUM(E201:E203)</f>
        <v>4.6899999999999995</v>
      </c>
      <c r="F204" s="311">
        <f>SUM(F201:F203)</f>
        <v>7.8100000000000005</v>
      </c>
      <c r="G204" s="311">
        <f>SUM(G201:G203)</f>
        <v>3.04</v>
      </c>
      <c r="H204" s="311" t="s">
        <v>48</v>
      </c>
      <c r="I204" s="312" t="s">
        <v>48</v>
      </c>
      <c r="J204" s="344">
        <f>SUM(J201:J203)</f>
        <v>328</v>
      </c>
      <c r="K204" s="344">
        <f t="shared" ref="K204:O204" si="64">SUM(K201:K203)</f>
        <v>40</v>
      </c>
      <c r="L204" s="344">
        <f t="shared" si="64"/>
        <v>80</v>
      </c>
      <c r="M204" s="344">
        <f t="shared" si="64"/>
        <v>3</v>
      </c>
      <c r="N204" s="344">
        <f t="shared" si="64"/>
        <v>205</v>
      </c>
      <c r="O204" s="344">
        <f t="shared" si="64"/>
        <v>80</v>
      </c>
    </row>
    <row r="205" spans="1:15" ht="13.5" thickBot="1">
      <c r="A205" s="359" t="s">
        <v>53</v>
      </c>
      <c r="B205" s="360" t="s">
        <v>54</v>
      </c>
      <c r="C205" s="360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77"/>
    </row>
    <row r="206" spans="1:15" ht="13.5" thickBot="1">
      <c r="A206" s="87">
        <v>1</v>
      </c>
      <c r="B206" s="215" t="s">
        <v>119</v>
      </c>
      <c r="C206" s="521">
        <v>1</v>
      </c>
      <c r="D206" s="467">
        <v>5</v>
      </c>
      <c r="E206" s="97">
        <v>1.56</v>
      </c>
      <c r="F206" s="97">
        <v>3.44</v>
      </c>
      <c r="G206" s="97">
        <v>0.76</v>
      </c>
      <c r="H206" s="216" t="s">
        <v>180</v>
      </c>
      <c r="I206" s="68" t="s">
        <v>41</v>
      </c>
      <c r="J206" s="361">
        <f>K206+L206+M206+N206</f>
        <v>131</v>
      </c>
      <c r="K206" s="97">
        <v>20</v>
      </c>
      <c r="L206" s="97">
        <v>20</v>
      </c>
      <c r="M206" s="97">
        <v>1</v>
      </c>
      <c r="N206" s="97">
        <v>90</v>
      </c>
      <c r="O206" s="97">
        <v>20</v>
      </c>
    </row>
    <row r="207" spans="1:15" ht="13.5" thickBot="1">
      <c r="A207" s="308"/>
      <c r="B207" s="309" t="s">
        <v>47</v>
      </c>
      <c r="C207" s="308"/>
      <c r="D207" s="369">
        <f>SUM(D206:D206)</f>
        <v>5</v>
      </c>
      <c r="E207" s="329">
        <f>SUM(E206:E206)</f>
        <v>1.56</v>
      </c>
      <c r="F207" s="329">
        <f>SUM(F206:F206)</f>
        <v>3.44</v>
      </c>
      <c r="G207" s="329">
        <f>SUM(G206:G206)</f>
        <v>0.76</v>
      </c>
      <c r="H207" s="329" t="s">
        <v>48</v>
      </c>
      <c r="I207" s="370" t="s">
        <v>48</v>
      </c>
      <c r="J207" s="371">
        <f>SUM(J206:J206)</f>
        <v>131</v>
      </c>
      <c r="K207" s="329">
        <f>SUM(K206:K206)</f>
        <v>20</v>
      </c>
      <c r="L207" s="329">
        <f>SUM(L206:L206)</f>
        <v>20</v>
      </c>
      <c r="M207" s="329">
        <f>SUM(M206:M206)</f>
        <v>1</v>
      </c>
      <c r="N207" s="329">
        <f>SUM(N206:N206)</f>
        <v>90</v>
      </c>
      <c r="O207" s="370">
        <f>SUM(O206:O206)</f>
        <v>20</v>
      </c>
    </row>
    <row r="208" spans="1:15" ht="13.5" thickBot="1">
      <c r="A208" s="359" t="s">
        <v>56</v>
      </c>
      <c r="B208" s="360" t="s">
        <v>57</v>
      </c>
      <c r="C208" s="360"/>
      <c r="D208" s="511"/>
      <c r="E208" s="511"/>
      <c r="F208" s="511"/>
      <c r="G208" s="511"/>
      <c r="H208" s="511"/>
      <c r="I208" s="511"/>
      <c r="J208" s="511"/>
      <c r="K208" s="511"/>
      <c r="L208" s="511"/>
      <c r="M208" s="511"/>
      <c r="N208" s="511"/>
      <c r="O208" s="512"/>
    </row>
    <row r="209" spans="1:15" ht="13.5" thickBot="1">
      <c r="A209" s="378">
        <v>1</v>
      </c>
      <c r="B209" s="212" t="s">
        <v>123</v>
      </c>
      <c r="C209" s="379">
        <v>1</v>
      </c>
      <c r="D209" s="380">
        <v>6</v>
      </c>
      <c r="E209" s="381">
        <v>2.0499999999999998</v>
      </c>
      <c r="F209" s="381">
        <v>3.95</v>
      </c>
      <c r="G209" s="381">
        <v>1.18</v>
      </c>
      <c r="H209" s="382" t="s">
        <v>180</v>
      </c>
      <c r="I209" s="383" t="s">
        <v>45</v>
      </c>
      <c r="J209" s="384">
        <f>K209+L209+M209+N209</f>
        <v>152</v>
      </c>
      <c r="K209" s="381">
        <v>20</v>
      </c>
      <c r="L209" s="381">
        <v>30</v>
      </c>
      <c r="M209" s="381">
        <v>2</v>
      </c>
      <c r="N209" s="381">
        <v>100</v>
      </c>
      <c r="O209" s="385">
        <v>30</v>
      </c>
    </row>
    <row r="210" spans="1:15" ht="13.5" thickBot="1">
      <c r="A210" s="308"/>
      <c r="B210" s="309" t="s">
        <v>47</v>
      </c>
      <c r="C210" s="393"/>
      <c r="D210" s="371">
        <f>D209</f>
        <v>6</v>
      </c>
      <c r="E210" s="371">
        <f t="shared" ref="E210:G210" si="65">E209</f>
        <v>2.0499999999999998</v>
      </c>
      <c r="F210" s="371">
        <f t="shared" si="65"/>
        <v>3.95</v>
      </c>
      <c r="G210" s="371">
        <f t="shared" si="65"/>
        <v>1.18</v>
      </c>
      <c r="H210" s="329" t="s">
        <v>48</v>
      </c>
      <c r="I210" s="370" t="s">
        <v>48</v>
      </c>
      <c r="J210" s="371">
        <f>J209</f>
        <v>152</v>
      </c>
      <c r="K210" s="371">
        <f t="shared" ref="K210:O210" si="66">K209</f>
        <v>20</v>
      </c>
      <c r="L210" s="371">
        <f t="shared" si="66"/>
        <v>30</v>
      </c>
      <c r="M210" s="371">
        <f t="shared" si="66"/>
        <v>2</v>
      </c>
      <c r="N210" s="371">
        <f t="shared" si="66"/>
        <v>100</v>
      </c>
      <c r="O210" s="371">
        <f t="shared" si="66"/>
        <v>30</v>
      </c>
    </row>
    <row r="211" spans="1:15" ht="13.5" thickBot="1"/>
    <row r="212" spans="1:15" ht="13.5" thickBot="1">
      <c r="A212" s="615" t="s">
        <v>124</v>
      </c>
      <c r="B212" s="616"/>
      <c r="C212" s="421" t="s">
        <v>48</v>
      </c>
      <c r="D212" s="422">
        <f>D192+D193+D194+D195+D196+D197+D198+D201+D202+D203+D206+D209</f>
        <v>30</v>
      </c>
      <c r="E212" s="423">
        <f>E192+E193+E194+E195+E196+E197+E198+E201+E202+E203+E206+E209</f>
        <v>11.8</v>
      </c>
      <c r="F212" s="423">
        <f>F192+F193+F194+F195+F196+F197+F198+F201+F202+F203+F206+F209</f>
        <v>18.2</v>
      </c>
      <c r="G212" s="423">
        <f>G192+G193+G194+G195+G196+G197+G198+G201+G202+G203+G206+G209</f>
        <v>7.48</v>
      </c>
      <c r="H212" s="423" t="s">
        <v>48</v>
      </c>
      <c r="I212" s="424" t="s">
        <v>48</v>
      </c>
      <c r="J212" s="422">
        <f>J192+J193+J194+J195+J196+J197+J198+J201+J202+J203+J206+J209</f>
        <v>797</v>
      </c>
      <c r="K212" s="423">
        <f>K192+K193+K194+K195+K196+K197+K198+K201+K202+K203+K206+K209</f>
        <v>122</v>
      </c>
      <c r="L212" s="423">
        <f>L192+L193+L194+L195+L196+L197+L198+L201+L202+L203+L206+L209</f>
        <v>174</v>
      </c>
      <c r="M212" s="423">
        <f>M192+M193+M194+M195+M196+M197+M198+M201+M202+M203+M206+M209</f>
        <v>14</v>
      </c>
      <c r="N212" s="423">
        <f>N192+N193+N194+N195+N196+N197+N198+N201+N202+N203+N206+N209</f>
        <v>487</v>
      </c>
      <c r="O212" s="424">
        <f>O192+O193+O194+O195+O196+O197+O198+O201+O202+O203+O206+O209</f>
        <v>174</v>
      </c>
    </row>
    <row r="213" spans="1:15" ht="15.75">
      <c r="A213" s="547" t="s">
        <v>110</v>
      </c>
      <c r="B213" s="548"/>
      <c r="C213" s="548"/>
      <c r="D213" s="548"/>
      <c r="E213" s="548"/>
      <c r="F213" s="548"/>
      <c r="G213" s="548"/>
      <c r="H213" s="548"/>
      <c r="I213" s="548"/>
      <c r="J213" s="548"/>
      <c r="K213" s="548"/>
      <c r="L213" s="548"/>
      <c r="M213" s="548"/>
      <c r="N213" s="548"/>
      <c r="O213" s="548"/>
    </row>
    <row r="214" spans="1:15" ht="15.75">
      <c r="A214" s="547" t="s">
        <v>166</v>
      </c>
      <c r="B214" s="547"/>
      <c r="C214" s="547"/>
      <c r="D214" s="547"/>
      <c r="E214" s="547"/>
      <c r="F214" s="547"/>
      <c r="G214" s="547"/>
      <c r="H214" s="547"/>
      <c r="I214" s="547"/>
      <c r="J214" s="547"/>
      <c r="K214" s="547"/>
      <c r="L214" s="547"/>
      <c r="M214" s="547"/>
      <c r="N214" s="547"/>
      <c r="O214" s="547"/>
    </row>
    <row r="215" spans="1:15" ht="15.75">
      <c r="A215" s="522"/>
      <c r="B215" s="522"/>
      <c r="C215" s="522"/>
      <c r="D215" s="522"/>
      <c r="E215" s="522"/>
      <c r="F215" s="522"/>
      <c r="G215" s="522"/>
      <c r="H215" s="522"/>
      <c r="I215" s="522"/>
      <c r="J215" s="522"/>
      <c r="K215" s="522"/>
      <c r="L215" s="522"/>
      <c r="M215" s="522"/>
      <c r="N215" s="522"/>
      <c r="O215" s="522"/>
    </row>
    <row r="216" spans="1:15">
      <c r="A216" s="2"/>
      <c r="B216" s="204" t="s">
        <v>167</v>
      </c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>
      <c r="B217" s="203" t="s">
        <v>202</v>
      </c>
    </row>
    <row r="218" spans="1:15">
      <c r="B218" s="203" t="s">
        <v>168</v>
      </c>
    </row>
    <row r="219" spans="1:15">
      <c r="B219" s="203" t="s">
        <v>169</v>
      </c>
    </row>
    <row r="220" spans="1:15">
      <c r="B220" s="203" t="s">
        <v>170</v>
      </c>
    </row>
    <row r="222" spans="1:15" ht="13.5" thickBot="1">
      <c r="B222" s="4" t="s">
        <v>211</v>
      </c>
      <c r="G222" s="5"/>
    </row>
    <row r="223" spans="1:15" ht="13.5" thickBot="1">
      <c r="A223" s="206" t="s">
        <v>8</v>
      </c>
      <c r="B223" s="550" t="s">
        <v>172</v>
      </c>
      <c r="C223" s="553" t="s">
        <v>15</v>
      </c>
      <c r="D223" s="556" t="s">
        <v>9</v>
      </c>
      <c r="E223" s="557"/>
      <c r="F223" s="557"/>
      <c r="G223" s="109"/>
      <c r="H223" s="558" t="s">
        <v>173</v>
      </c>
      <c r="I223" s="561" t="s">
        <v>174</v>
      </c>
      <c r="J223" s="564" t="s">
        <v>13</v>
      </c>
      <c r="K223" s="565"/>
      <c r="L223" s="565"/>
      <c r="M223" s="565"/>
      <c r="N223" s="565"/>
      <c r="O223" s="566"/>
    </row>
    <row r="224" spans="1:15">
      <c r="A224" s="207"/>
      <c r="B224" s="551"/>
      <c r="C224" s="554"/>
      <c r="D224" s="567" t="s">
        <v>16</v>
      </c>
      <c r="E224" s="569" t="s">
        <v>175</v>
      </c>
      <c r="F224" s="571" t="s">
        <v>176</v>
      </c>
      <c r="G224" s="569" t="s">
        <v>177</v>
      </c>
      <c r="H224" s="559"/>
      <c r="I224" s="562"/>
      <c r="J224" s="573" t="s">
        <v>22</v>
      </c>
      <c r="K224" s="574"/>
      <c r="L224" s="574"/>
      <c r="M224" s="575"/>
      <c r="N224" s="571" t="s">
        <v>176</v>
      </c>
      <c r="O224" s="576" t="s">
        <v>178</v>
      </c>
    </row>
    <row r="225" spans="1:15">
      <c r="A225" s="23"/>
      <c r="B225" s="551"/>
      <c r="C225" s="554"/>
      <c r="D225" s="567"/>
      <c r="E225" s="569"/>
      <c r="F225" s="571"/>
      <c r="G225" s="569"/>
      <c r="H225" s="559"/>
      <c r="I225" s="562"/>
      <c r="J225" s="578" t="s">
        <v>16</v>
      </c>
      <c r="K225" s="579" t="s">
        <v>29</v>
      </c>
      <c r="L225" s="582" t="s">
        <v>30</v>
      </c>
      <c r="M225" s="579" t="s">
        <v>23</v>
      </c>
      <c r="N225" s="571"/>
      <c r="O225" s="576"/>
    </row>
    <row r="226" spans="1:15">
      <c r="A226" s="25"/>
      <c r="B226" s="551"/>
      <c r="C226" s="554"/>
      <c r="D226" s="567"/>
      <c r="E226" s="569"/>
      <c r="F226" s="571"/>
      <c r="G226" s="569"/>
      <c r="H226" s="559"/>
      <c r="I226" s="562"/>
      <c r="J226" s="567"/>
      <c r="K226" s="580"/>
      <c r="L226" s="583"/>
      <c r="M226" s="580"/>
      <c r="N226" s="571"/>
      <c r="O226" s="576"/>
    </row>
    <row r="227" spans="1:15">
      <c r="A227" s="25"/>
      <c r="B227" s="551"/>
      <c r="C227" s="554"/>
      <c r="D227" s="567"/>
      <c r="E227" s="569"/>
      <c r="F227" s="571"/>
      <c r="G227" s="569"/>
      <c r="H227" s="559"/>
      <c r="I227" s="562"/>
      <c r="J227" s="567"/>
      <c r="K227" s="580"/>
      <c r="L227" s="583"/>
      <c r="M227" s="580"/>
      <c r="N227" s="571"/>
      <c r="O227" s="576"/>
    </row>
    <row r="228" spans="1:15">
      <c r="A228" s="25"/>
      <c r="B228" s="551"/>
      <c r="C228" s="554"/>
      <c r="D228" s="567"/>
      <c r="E228" s="569"/>
      <c r="F228" s="571"/>
      <c r="G228" s="569"/>
      <c r="H228" s="559"/>
      <c r="I228" s="562"/>
      <c r="J228" s="567"/>
      <c r="K228" s="580"/>
      <c r="L228" s="583"/>
      <c r="M228" s="580"/>
      <c r="N228" s="571"/>
      <c r="O228" s="576"/>
    </row>
    <row r="229" spans="1:15" ht="13.5" thickBot="1">
      <c r="A229" s="46"/>
      <c r="B229" s="552"/>
      <c r="C229" s="555"/>
      <c r="D229" s="568"/>
      <c r="E229" s="570"/>
      <c r="F229" s="572"/>
      <c r="G229" s="570"/>
      <c r="H229" s="560"/>
      <c r="I229" s="563"/>
      <c r="J229" s="568"/>
      <c r="K229" s="581"/>
      <c r="L229" s="584"/>
      <c r="M229" s="581"/>
      <c r="N229" s="572"/>
      <c r="O229" s="577"/>
    </row>
    <row r="230" spans="1:15" ht="13.5" thickBot="1">
      <c r="A230" s="46"/>
      <c r="B230" s="54" t="s">
        <v>37</v>
      </c>
      <c r="C230" s="20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6"/>
    </row>
    <row r="231" spans="1:15">
      <c r="A231" s="245" t="s">
        <v>38</v>
      </c>
      <c r="B231" s="246" t="s">
        <v>39</v>
      </c>
      <c r="C231" s="246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8"/>
    </row>
    <row r="232" spans="1:15">
      <c r="A232" s="259">
        <v>2</v>
      </c>
      <c r="B232" s="260" t="s">
        <v>40</v>
      </c>
      <c r="C232" s="261">
        <v>2</v>
      </c>
      <c r="D232" s="262">
        <v>2</v>
      </c>
      <c r="E232" s="263">
        <v>1</v>
      </c>
      <c r="F232" s="264">
        <v>1</v>
      </c>
      <c r="G232" s="264">
        <v>2</v>
      </c>
      <c r="H232" s="492" t="s">
        <v>111</v>
      </c>
      <c r="I232" s="265" t="s">
        <v>179</v>
      </c>
      <c r="J232" s="266">
        <f t="shared" ref="J232:J234" si="67">K232+L232+M232+N232</f>
        <v>60</v>
      </c>
      <c r="K232" s="267"/>
      <c r="L232" s="267">
        <v>30</v>
      </c>
      <c r="M232" s="268">
        <v>0</v>
      </c>
      <c r="N232" s="268">
        <v>30</v>
      </c>
      <c r="O232" s="269">
        <v>30</v>
      </c>
    </row>
    <row r="233" spans="1:15">
      <c r="A233" s="259">
        <v>6</v>
      </c>
      <c r="B233" s="281" t="s">
        <v>42</v>
      </c>
      <c r="C233" s="272">
        <v>2</v>
      </c>
      <c r="D233" s="273">
        <v>1</v>
      </c>
      <c r="E233" s="274">
        <v>0.5</v>
      </c>
      <c r="F233" s="275">
        <v>0.5</v>
      </c>
      <c r="G233" s="275">
        <v>0.5</v>
      </c>
      <c r="H233" s="276" t="s">
        <v>111</v>
      </c>
      <c r="I233" s="277" t="s">
        <v>179</v>
      </c>
      <c r="J233" s="266">
        <f t="shared" si="67"/>
        <v>28</v>
      </c>
      <c r="K233" s="278"/>
      <c r="L233" s="278">
        <v>14</v>
      </c>
      <c r="M233" s="279">
        <v>0</v>
      </c>
      <c r="N233" s="279">
        <v>14</v>
      </c>
      <c r="O233" s="280">
        <v>14</v>
      </c>
    </row>
    <row r="234" spans="1:15" ht="13.5" thickBot="1">
      <c r="A234" s="259">
        <v>8</v>
      </c>
      <c r="B234" s="281" t="s">
        <v>181</v>
      </c>
      <c r="C234" s="272">
        <v>2</v>
      </c>
      <c r="D234" s="273">
        <v>2</v>
      </c>
      <c r="E234" s="274">
        <v>1</v>
      </c>
      <c r="F234" s="275">
        <v>1</v>
      </c>
      <c r="G234" s="275">
        <v>0</v>
      </c>
      <c r="H234" s="276" t="s">
        <v>111</v>
      </c>
      <c r="I234" s="277" t="s">
        <v>179</v>
      </c>
      <c r="J234" s="266">
        <f t="shared" si="67"/>
        <v>60</v>
      </c>
      <c r="K234" s="278">
        <v>30</v>
      </c>
      <c r="L234" s="278"/>
      <c r="M234" s="279">
        <v>0</v>
      </c>
      <c r="N234" s="279">
        <v>30</v>
      </c>
      <c r="O234" s="280">
        <v>0</v>
      </c>
    </row>
    <row r="235" spans="1:15" ht="13.5" thickBot="1">
      <c r="A235" s="308"/>
      <c r="B235" s="309" t="s">
        <v>47</v>
      </c>
      <c r="C235" s="310"/>
      <c r="D235" s="310">
        <f>SUM(D232:D234)</f>
        <v>5</v>
      </c>
      <c r="E235" s="311">
        <f>SUM(E232:E234)</f>
        <v>2.5</v>
      </c>
      <c r="F235" s="311">
        <f>SUM(F232:F234)</f>
        <v>2.5</v>
      </c>
      <c r="G235" s="311">
        <f>SUM(G232:G234)</f>
        <v>2.5</v>
      </c>
      <c r="H235" s="311" t="s">
        <v>48</v>
      </c>
      <c r="I235" s="312" t="s">
        <v>48</v>
      </c>
      <c r="J235" s="313">
        <f>SUM(J232:J234)</f>
        <v>148</v>
      </c>
      <c r="K235" s="314">
        <f>SUM(K232:K234)</f>
        <v>30</v>
      </c>
      <c r="L235" s="314">
        <f>SUM(L232:L234)</f>
        <v>44</v>
      </c>
      <c r="M235" s="314">
        <f>SUM(M232:M234)</f>
        <v>0</v>
      </c>
      <c r="N235" s="314">
        <f>SUM(N232:N234)</f>
        <v>74</v>
      </c>
      <c r="O235" s="315">
        <f>SUM(O232:O234)</f>
        <v>44</v>
      </c>
    </row>
    <row r="236" spans="1:15">
      <c r="A236" s="245" t="s">
        <v>49</v>
      </c>
      <c r="B236" s="246" t="s">
        <v>50</v>
      </c>
      <c r="C236" s="246"/>
      <c r="D236" s="246"/>
      <c r="E236" s="246"/>
      <c r="F236" s="334"/>
      <c r="G236" s="334"/>
      <c r="H236" s="334"/>
      <c r="I236" s="334"/>
      <c r="J236" s="41"/>
      <c r="K236" s="41"/>
      <c r="L236" s="41"/>
      <c r="M236" s="41"/>
      <c r="N236" s="41"/>
      <c r="O236" s="335"/>
    </row>
    <row r="237" spans="1:15">
      <c r="A237" s="515">
        <v>4</v>
      </c>
      <c r="B237" s="218" t="s">
        <v>116</v>
      </c>
      <c r="C237" s="338">
        <v>2</v>
      </c>
      <c r="D237" s="340">
        <v>5</v>
      </c>
      <c r="E237" s="137">
        <v>1.56</v>
      </c>
      <c r="F237" s="137">
        <v>3.44</v>
      </c>
      <c r="G237" s="137">
        <v>0.76</v>
      </c>
      <c r="H237" s="226" t="s">
        <v>180</v>
      </c>
      <c r="I237" s="225" t="s">
        <v>41</v>
      </c>
      <c r="J237" s="290">
        <f t="shared" ref="J237:J239" si="68">K237+L237+M237+N237</f>
        <v>131</v>
      </c>
      <c r="K237" s="137">
        <v>20</v>
      </c>
      <c r="L237" s="137">
        <v>20</v>
      </c>
      <c r="M237" s="137">
        <v>1</v>
      </c>
      <c r="N237" s="137">
        <v>90</v>
      </c>
      <c r="O237" s="74">
        <v>20</v>
      </c>
    </row>
    <row r="238" spans="1:15">
      <c r="A238" s="515">
        <v>5</v>
      </c>
      <c r="B238" s="218" t="s">
        <v>117</v>
      </c>
      <c r="C238" s="338">
        <v>2</v>
      </c>
      <c r="D238" s="340">
        <v>5</v>
      </c>
      <c r="E238" s="137">
        <v>2.5</v>
      </c>
      <c r="F238" s="137">
        <v>2.5</v>
      </c>
      <c r="G238" s="137">
        <v>1.19</v>
      </c>
      <c r="H238" s="226" t="s">
        <v>180</v>
      </c>
      <c r="I238" s="225" t="s">
        <v>41</v>
      </c>
      <c r="J238" s="290">
        <f t="shared" si="68"/>
        <v>126</v>
      </c>
      <c r="K238" s="137">
        <v>30</v>
      </c>
      <c r="L238" s="137">
        <v>30</v>
      </c>
      <c r="M238" s="137">
        <v>3</v>
      </c>
      <c r="N238" s="137">
        <v>63</v>
      </c>
      <c r="O238" s="74">
        <v>30</v>
      </c>
    </row>
    <row r="239" spans="1:15" ht="13.5" thickBot="1">
      <c r="A239" s="515">
        <v>6</v>
      </c>
      <c r="B239" s="218" t="s">
        <v>118</v>
      </c>
      <c r="C239" s="338">
        <v>2</v>
      </c>
      <c r="D239" s="221">
        <v>3</v>
      </c>
      <c r="E239" s="137">
        <v>1.22</v>
      </c>
      <c r="F239" s="137">
        <v>1.78</v>
      </c>
      <c r="G239" s="137">
        <v>1.18</v>
      </c>
      <c r="H239" s="226" t="s">
        <v>111</v>
      </c>
      <c r="I239" s="225" t="s">
        <v>41</v>
      </c>
      <c r="J239" s="290">
        <f t="shared" si="68"/>
        <v>76</v>
      </c>
      <c r="K239" s="137"/>
      <c r="L239" s="137">
        <v>30</v>
      </c>
      <c r="M239" s="137">
        <v>1</v>
      </c>
      <c r="N239" s="137">
        <v>45</v>
      </c>
      <c r="O239" s="74">
        <v>30</v>
      </c>
    </row>
    <row r="240" spans="1:15" ht="13.5" thickBot="1">
      <c r="A240" s="308"/>
      <c r="B240" s="309" t="s">
        <v>47</v>
      </c>
      <c r="C240" s="343"/>
      <c r="D240" s="344">
        <f>SUM(D237:D239)</f>
        <v>13</v>
      </c>
      <c r="E240" s="311">
        <f>SUM(E237:E239)</f>
        <v>5.28</v>
      </c>
      <c r="F240" s="311">
        <f>SUM(F237:F239)</f>
        <v>7.72</v>
      </c>
      <c r="G240" s="311">
        <f>SUM(G237:G239)</f>
        <v>3.13</v>
      </c>
      <c r="H240" s="311" t="s">
        <v>48</v>
      </c>
      <c r="I240" s="312" t="s">
        <v>48</v>
      </c>
      <c r="J240" s="344">
        <f>SUM(J237:J239)</f>
        <v>333</v>
      </c>
      <c r="K240" s="344">
        <f t="shared" ref="K240:O240" si="69">SUM(K237:K239)</f>
        <v>50</v>
      </c>
      <c r="L240" s="344">
        <f t="shared" si="69"/>
        <v>80</v>
      </c>
      <c r="M240" s="344">
        <f t="shared" si="69"/>
        <v>5</v>
      </c>
      <c r="N240" s="344">
        <f t="shared" si="69"/>
        <v>198</v>
      </c>
      <c r="O240" s="344">
        <f t="shared" si="69"/>
        <v>80</v>
      </c>
    </row>
    <row r="241" spans="1:15" ht="13.5" thickBot="1">
      <c r="A241" s="359" t="s">
        <v>53</v>
      </c>
      <c r="B241" s="360" t="s">
        <v>54</v>
      </c>
      <c r="C241" s="360"/>
      <c r="D241" s="334"/>
      <c r="E241" s="334"/>
      <c r="F241" s="334"/>
      <c r="G241" s="334"/>
      <c r="H241" s="334"/>
      <c r="I241" s="334"/>
      <c r="J241" s="334"/>
      <c r="K241" s="334"/>
      <c r="L241" s="334"/>
      <c r="M241" s="334"/>
      <c r="N241" s="334"/>
      <c r="O241" s="377"/>
    </row>
    <row r="242" spans="1:15">
      <c r="A242" s="25">
        <v>2</v>
      </c>
      <c r="B242" s="220" t="s">
        <v>120</v>
      </c>
      <c r="C242" s="363">
        <v>2</v>
      </c>
      <c r="D242" s="290">
        <v>3</v>
      </c>
      <c r="E242" s="137">
        <v>1.22</v>
      </c>
      <c r="F242" s="137">
        <v>1.78</v>
      </c>
      <c r="G242" s="137">
        <v>0.79</v>
      </c>
      <c r="H242" s="226" t="s">
        <v>111</v>
      </c>
      <c r="I242" s="75" t="s">
        <v>41</v>
      </c>
      <c r="J242" s="365">
        <f t="shared" ref="J242:J244" si="70">K242+L242+M242+N242</f>
        <v>76</v>
      </c>
      <c r="K242" s="137">
        <v>10</v>
      </c>
      <c r="L242" s="137">
        <v>20</v>
      </c>
      <c r="M242" s="137">
        <v>1</v>
      </c>
      <c r="N242" s="137">
        <v>45</v>
      </c>
      <c r="O242" s="137">
        <v>20</v>
      </c>
    </row>
    <row r="243" spans="1:15">
      <c r="A243" s="25">
        <v>3</v>
      </c>
      <c r="B243" s="220" t="s">
        <v>121</v>
      </c>
      <c r="C243" s="366">
        <v>2</v>
      </c>
      <c r="D243" s="290">
        <v>6</v>
      </c>
      <c r="E243" s="137">
        <v>2.02</v>
      </c>
      <c r="F243" s="137">
        <v>3.98</v>
      </c>
      <c r="G243" s="137">
        <v>1.19</v>
      </c>
      <c r="H243" s="226" t="s">
        <v>180</v>
      </c>
      <c r="I243" s="75" t="s">
        <v>41</v>
      </c>
      <c r="J243" s="365">
        <f t="shared" si="70"/>
        <v>151</v>
      </c>
      <c r="K243" s="137">
        <v>20</v>
      </c>
      <c r="L243" s="137">
        <v>30</v>
      </c>
      <c r="M243" s="137">
        <v>1</v>
      </c>
      <c r="N243" s="137">
        <v>100</v>
      </c>
      <c r="O243" s="137">
        <v>30</v>
      </c>
    </row>
    <row r="244" spans="1:15" ht="13.5" thickBot="1">
      <c r="A244" s="25">
        <v>4</v>
      </c>
      <c r="B244" s="220" t="s">
        <v>122</v>
      </c>
      <c r="C244" s="363">
        <v>2</v>
      </c>
      <c r="D244" s="290">
        <v>3</v>
      </c>
      <c r="E244" s="137">
        <v>1.8</v>
      </c>
      <c r="F244" s="137">
        <v>1.2</v>
      </c>
      <c r="G244" s="137">
        <v>0.6</v>
      </c>
      <c r="H244" s="226" t="s">
        <v>111</v>
      </c>
      <c r="I244" s="75" t="s">
        <v>41</v>
      </c>
      <c r="J244" s="365">
        <f t="shared" si="70"/>
        <v>75</v>
      </c>
      <c r="K244" s="137">
        <v>30</v>
      </c>
      <c r="L244" s="137">
        <v>15</v>
      </c>
      <c r="M244" s="137">
        <v>0</v>
      </c>
      <c r="N244" s="137">
        <v>30</v>
      </c>
      <c r="O244" s="137">
        <v>15</v>
      </c>
    </row>
    <row r="245" spans="1:15" ht="13.5" thickBot="1">
      <c r="A245" s="308"/>
      <c r="B245" s="309" t="s">
        <v>47</v>
      </c>
      <c r="C245" s="308"/>
      <c r="D245" s="369">
        <f>SUM(D242:D244)</f>
        <v>12</v>
      </c>
      <c r="E245" s="329">
        <f>SUM(E242:E244)</f>
        <v>5.04</v>
      </c>
      <c r="F245" s="329">
        <f>SUM(F242:F244)</f>
        <v>6.96</v>
      </c>
      <c r="G245" s="329">
        <f>SUM(G242:G244)</f>
        <v>2.58</v>
      </c>
      <c r="H245" s="329" t="s">
        <v>48</v>
      </c>
      <c r="I245" s="370" t="s">
        <v>48</v>
      </c>
      <c r="J245" s="371">
        <f>SUM(J242:J244)</f>
        <v>302</v>
      </c>
      <c r="K245" s="329">
        <f>SUM(K242:K244)</f>
        <v>60</v>
      </c>
      <c r="L245" s="329">
        <f>SUM(L242:L244)</f>
        <v>65</v>
      </c>
      <c r="M245" s="329">
        <f>SUM(M242:M244)</f>
        <v>2</v>
      </c>
      <c r="N245" s="329">
        <f>SUM(N242:N244)</f>
        <v>175</v>
      </c>
      <c r="O245" s="370">
        <f>SUM(O242:O244)</f>
        <v>65</v>
      </c>
    </row>
    <row r="246" spans="1:15" ht="13.5" thickBot="1"/>
    <row r="247" spans="1:15" ht="13.5" thickBot="1">
      <c r="A247" s="615" t="s">
        <v>125</v>
      </c>
      <c r="B247" s="616"/>
      <c r="C247" s="421" t="s">
        <v>48</v>
      </c>
      <c r="D247" s="422">
        <f>D232+D233+D234+D237+D238+D239+D242+D243+D244</f>
        <v>30</v>
      </c>
      <c r="E247" s="423">
        <f>E232+E233+E234+E237+E238+E239+E242+E243+E244</f>
        <v>12.82</v>
      </c>
      <c r="F247" s="423">
        <f>F232+F233+F234+F237+F238+F239+F242+F243+F244</f>
        <v>17.18</v>
      </c>
      <c r="G247" s="423">
        <f>G232+G233+G234+G237+G238+G239+G242+G243+G244</f>
        <v>8.2099999999999991</v>
      </c>
      <c r="H247" s="423" t="s">
        <v>48</v>
      </c>
      <c r="I247" s="424" t="s">
        <v>48</v>
      </c>
      <c r="J247" s="422">
        <f>J232+J233+J234+J237+J238+J239+J242+J243+J244</f>
        <v>783</v>
      </c>
      <c r="K247" s="423">
        <f>K232+K233+K234+K237+K238+K239+K242+K243+K244</f>
        <v>140</v>
      </c>
      <c r="L247" s="423">
        <f>L232+L233+L234+L237+L238+L239+L242+L243+L244</f>
        <v>189</v>
      </c>
      <c r="M247" s="423">
        <f>M232+M233+M234+M237+M238+M239+M242+M243+M244</f>
        <v>7</v>
      </c>
      <c r="N247" s="423">
        <f>N232+N233+N234+N237+N238+N239+N242+N243+N244</f>
        <v>447</v>
      </c>
      <c r="O247" s="424">
        <f>O232+O233+O234+O237+O238+O239+O242+O243+O244</f>
        <v>189</v>
      </c>
    </row>
    <row r="249" spans="1:15" ht="15.75">
      <c r="A249" s="547" t="s">
        <v>110</v>
      </c>
      <c r="B249" s="548"/>
      <c r="C249" s="548"/>
      <c r="D249" s="548"/>
      <c r="E249" s="548"/>
      <c r="F249" s="548"/>
      <c r="G249" s="548"/>
      <c r="H249" s="548"/>
      <c r="I249" s="548"/>
      <c r="J249" s="548"/>
      <c r="K249" s="548"/>
      <c r="L249" s="548"/>
      <c r="M249" s="548"/>
      <c r="N249" s="548"/>
      <c r="O249" s="548"/>
    </row>
    <row r="250" spans="1:15" ht="15.75">
      <c r="A250" s="547" t="s">
        <v>166</v>
      </c>
      <c r="B250" s="547"/>
      <c r="C250" s="547"/>
      <c r="D250" s="547"/>
      <c r="E250" s="547"/>
      <c r="F250" s="547"/>
      <c r="G250" s="547"/>
      <c r="H250" s="547"/>
      <c r="I250" s="547"/>
      <c r="J250" s="547"/>
      <c r="K250" s="547"/>
      <c r="L250" s="547"/>
      <c r="M250" s="547"/>
      <c r="N250" s="547"/>
      <c r="O250" s="547"/>
    </row>
    <row r="251" spans="1:15" ht="15.75">
      <c r="A251" s="522"/>
      <c r="B251" s="522"/>
      <c r="C251" s="522"/>
      <c r="D251" s="522"/>
      <c r="E251" s="522"/>
      <c r="F251" s="522"/>
      <c r="G251" s="522"/>
      <c r="H251" s="522"/>
      <c r="I251" s="522"/>
      <c r="J251" s="522"/>
      <c r="K251" s="522"/>
      <c r="L251" s="522"/>
      <c r="M251" s="522"/>
      <c r="N251" s="522"/>
      <c r="O251" s="522"/>
    </row>
    <row r="252" spans="1:15">
      <c r="A252" s="2"/>
      <c r="B252" s="204" t="s">
        <v>167</v>
      </c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>
      <c r="B253" s="203" t="s">
        <v>202</v>
      </c>
    </row>
    <row r="254" spans="1:15">
      <c r="B254" s="203" t="s">
        <v>168</v>
      </c>
    </row>
    <row r="255" spans="1:15">
      <c r="B255" s="203" t="s">
        <v>169</v>
      </c>
    </row>
    <row r="256" spans="1:15">
      <c r="B256" s="203" t="s">
        <v>170</v>
      </c>
    </row>
    <row r="258" spans="1:15" ht="13.5" thickBot="1">
      <c r="B258" s="4" t="s">
        <v>212</v>
      </c>
      <c r="G258" s="5"/>
    </row>
    <row r="259" spans="1:15" ht="13.5" thickBot="1">
      <c r="A259" s="206" t="s">
        <v>8</v>
      </c>
      <c r="B259" s="550" t="s">
        <v>172</v>
      </c>
      <c r="C259" s="553" t="s">
        <v>15</v>
      </c>
      <c r="D259" s="556" t="s">
        <v>9</v>
      </c>
      <c r="E259" s="557"/>
      <c r="F259" s="557"/>
      <c r="G259" s="109"/>
      <c r="H259" s="558" t="s">
        <v>173</v>
      </c>
      <c r="I259" s="561" t="s">
        <v>174</v>
      </c>
      <c r="J259" s="564" t="s">
        <v>13</v>
      </c>
      <c r="K259" s="565"/>
      <c r="L259" s="565"/>
      <c r="M259" s="565"/>
      <c r="N259" s="565"/>
      <c r="O259" s="566"/>
    </row>
    <row r="260" spans="1:15">
      <c r="A260" s="207"/>
      <c r="B260" s="551"/>
      <c r="C260" s="554"/>
      <c r="D260" s="567" t="s">
        <v>16</v>
      </c>
      <c r="E260" s="569" t="s">
        <v>175</v>
      </c>
      <c r="F260" s="571" t="s">
        <v>176</v>
      </c>
      <c r="G260" s="569" t="s">
        <v>177</v>
      </c>
      <c r="H260" s="559"/>
      <c r="I260" s="562"/>
      <c r="J260" s="573" t="s">
        <v>22</v>
      </c>
      <c r="K260" s="574"/>
      <c r="L260" s="574"/>
      <c r="M260" s="575"/>
      <c r="N260" s="571" t="s">
        <v>176</v>
      </c>
      <c r="O260" s="576" t="s">
        <v>178</v>
      </c>
    </row>
    <row r="261" spans="1:15">
      <c r="A261" s="23"/>
      <c r="B261" s="551"/>
      <c r="C261" s="554"/>
      <c r="D261" s="567"/>
      <c r="E261" s="569"/>
      <c r="F261" s="571"/>
      <c r="G261" s="569"/>
      <c r="H261" s="559"/>
      <c r="I261" s="562"/>
      <c r="J261" s="578" t="s">
        <v>16</v>
      </c>
      <c r="K261" s="579" t="s">
        <v>29</v>
      </c>
      <c r="L261" s="582" t="s">
        <v>30</v>
      </c>
      <c r="M261" s="579" t="s">
        <v>23</v>
      </c>
      <c r="N261" s="571"/>
      <c r="O261" s="576"/>
    </row>
    <row r="262" spans="1:15">
      <c r="A262" s="25"/>
      <c r="B262" s="551"/>
      <c r="C262" s="554"/>
      <c r="D262" s="567"/>
      <c r="E262" s="569"/>
      <c r="F262" s="571"/>
      <c r="G262" s="569"/>
      <c r="H262" s="559"/>
      <c r="I262" s="562"/>
      <c r="J262" s="567"/>
      <c r="K262" s="580"/>
      <c r="L262" s="583"/>
      <c r="M262" s="580"/>
      <c r="N262" s="571"/>
      <c r="O262" s="576"/>
    </row>
    <row r="263" spans="1:15">
      <c r="A263" s="25"/>
      <c r="B263" s="551"/>
      <c r="C263" s="554"/>
      <c r="D263" s="567"/>
      <c r="E263" s="569"/>
      <c r="F263" s="571"/>
      <c r="G263" s="569"/>
      <c r="H263" s="559"/>
      <c r="I263" s="562"/>
      <c r="J263" s="567"/>
      <c r="K263" s="580"/>
      <c r="L263" s="583"/>
      <c r="M263" s="580"/>
      <c r="N263" s="571"/>
      <c r="O263" s="576"/>
    </row>
    <row r="264" spans="1:15">
      <c r="A264" s="25"/>
      <c r="B264" s="551"/>
      <c r="C264" s="554"/>
      <c r="D264" s="567"/>
      <c r="E264" s="569"/>
      <c r="F264" s="571"/>
      <c r="G264" s="569"/>
      <c r="H264" s="559"/>
      <c r="I264" s="562"/>
      <c r="J264" s="567"/>
      <c r="K264" s="580"/>
      <c r="L264" s="583"/>
      <c r="M264" s="580"/>
      <c r="N264" s="571"/>
      <c r="O264" s="576"/>
    </row>
    <row r="265" spans="1:15" ht="13.5" thickBot="1">
      <c r="A265" s="46"/>
      <c r="B265" s="552"/>
      <c r="C265" s="555"/>
      <c r="D265" s="568"/>
      <c r="E265" s="570"/>
      <c r="F265" s="572"/>
      <c r="G265" s="570"/>
      <c r="H265" s="560"/>
      <c r="I265" s="563"/>
      <c r="J265" s="568"/>
      <c r="K265" s="581"/>
      <c r="L265" s="584"/>
      <c r="M265" s="581"/>
      <c r="N265" s="572"/>
      <c r="O265" s="577"/>
    </row>
    <row r="266" spans="1:15" ht="13.5" thickBot="1">
      <c r="A266" s="46"/>
      <c r="B266" s="54" t="s">
        <v>37</v>
      </c>
      <c r="C266" s="20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6"/>
    </row>
    <row r="267" spans="1:15">
      <c r="A267" s="245" t="s">
        <v>38</v>
      </c>
      <c r="B267" s="246" t="s">
        <v>39</v>
      </c>
      <c r="C267" s="246"/>
      <c r="D267" s="247"/>
      <c r="E267" s="247"/>
      <c r="F267" s="247"/>
      <c r="G267" s="247"/>
      <c r="H267" s="247"/>
      <c r="I267" s="247"/>
      <c r="J267" s="247"/>
      <c r="K267" s="247"/>
      <c r="L267" s="247"/>
      <c r="M267" s="247"/>
      <c r="N267" s="247"/>
      <c r="O267" s="248"/>
    </row>
    <row r="268" spans="1:15" ht="13.5" thickBot="1">
      <c r="A268" s="259">
        <v>3</v>
      </c>
      <c r="B268" s="270" t="s">
        <v>40</v>
      </c>
      <c r="C268" s="261">
        <v>3</v>
      </c>
      <c r="D268" s="262">
        <v>2</v>
      </c>
      <c r="E268" s="263">
        <v>1</v>
      </c>
      <c r="F268" s="264">
        <v>1</v>
      </c>
      <c r="G268" s="264">
        <v>2</v>
      </c>
      <c r="H268" s="492" t="s">
        <v>111</v>
      </c>
      <c r="I268" s="265" t="s">
        <v>179</v>
      </c>
      <c r="J268" s="266">
        <f t="shared" ref="J268" si="71">K268+L268+M268+N268</f>
        <v>60</v>
      </c>
      <c r="K268" s="267"/>
      <c r="L268" s="267">
        <v>30</v>
      </c>
      <c r="M268" s="268">
        <v>0</v>
      </c>
      <c r="N268" s="268">
        <v>30</v>
      </c>
      <c r="O268" s="269">
        <v>30</v>
      </c>
    </row>
    <row r="269" spans="1:15" ht="13.5" thickBot="1">
      <c r="A269" s="308"/>
      <c r="B269" s="309" t="s">
        <v>47</v>
      </c>
      <c r="C269" s="310"/>
      <c r="D269" s="310">
        <f>SUM(D268:D268)</f>
        <v>2</v>
      </c>
      <c r="E269" s="311">
        <f>SUM(E268:E268)</f>
        <v>1</v>
      </c>
      <c r="F269" s="311">
        <f>SUM(F268:F268)</f>
        <v>1</v>
      </c>
      <c r="G269" s="311">
        <f>SUM(G268:G268)</f>
        <v>2</v>
      </c>
      <c r="H269" s="311" t="s">
        <v>48</v>
      </c>
      <c r="I269" s="312" t="s">
        <v>48</v>
      </c>
      <c r="J269" s="313">
        <f>SUM(J268:J268)</f>
        <v>60</v>
      </c>
      <c r="K269" s="314">
        <f>SUM(K268:K268)</f>
        <v>0</v>
      </c>
      <c r="L269" s="314">
        <f>SUM(L268:L268)</f>
        <v>30</v>
      </c>
      <c r="M269" s="314">
        <f>SUM(M268:M268)</f>
        <v>0</v>
      </c>
      <c r="N269" s="314">
        <f>SUM(N268:N268)</f>
        <v>30</v>
      </c>
      <c r="O269" s="315">
        <f>SUM(O268:O268)</f>
        <v>30</v>
      </c>
    </row>
    <row r="270" spans="1:15">
      <c r="A270" s="245" t="s">
        <v>49</v>
      </c>
      <c r="B270" s="246" t="s">
        <v>50</v>
      </c>
      <c r="C270" s="246"/>
      <c r="D270" s="246"/>
      <c r="E270" s="246"/>
      <c r="F270" s="334"/>
      <c r="G270" s="334"/>
      <c r="H270" s="334"/>
      <c r="I270" s="334"/>
      <c r="J270" s="41"/>
      <c r="K270" s="41"/>
      <c r="L270" s="41"/>
      <c r="M270" s="41"/>
      <c r="N270" s="41"/>
      <c r="O270" s="335"/>
    </row>
    <row r="271" spans="1:15">
      <c r="A271" s="515">
        <v>7</v>
      </c>
      <c r="B271" s="218" t="s">
        <v>126</v>
      </c>
      <c r="C271" s="338">
        <v>3</v>
      </c>
      <c r="D271" s="340">
        <v>5</v>
      </c>
      <c r="E271" s="137">
        <v>2.5</v>
      </c>
      <c r="F271" s="137">
        <v>2.5</v>
      </c>
      <c r="G271" s="137">
        <v>1.19</v>
      </c>
      <c r="H271" s="226" t="s">
        <v>180</v>
      </c>
      <c r="I271" s="225" t="s">
        <v>41</v>
      </c>
      <c r="J271" s="290">
        <f t="shared" ref="J271:J273" si="72">K271+L271+M271+N271</f>
        <v>126</v>
      </c>
      <c r="K271" s="137">
        <v>30</v>
      </c>
      <c r="L271" s="137">
        <v>30</v>
      </c>
      <c r="M271" s="137">
        <v>3</v>
      </c>
      <c r="N271" s="137">
        <v>63</v>
      </c>
      <c r="O271" s="74">
        <v>30</v>
      </c>
    </row>
    <row r="272" spans="1:15">
      <c r="A272" s="515">
        <v>8</v>
      </c>
      <c r="B272" s="218" t="s">
        <v>127</v>
      </c>
      <c r="C272" s="338">
        <v>3</v>
      </c>
      <c r="D272" s="340">
        <v>1</v>
      </c>
      <c r="E272" s="137">
        <v>0.33</v>
      </c>
      <c r="F272" s="137">
        <v>0.67</v>
      </c>
      <c r="G272" s="137">
        <v>0</v>
      </c>
      <c r="H272" s="226" t="s">
        <v>111</v>
      </c>
      <c r="I272" s="225" t="s">
        <v>41</v>
      </c>
      <c r="J272" s="290">
        <f t="shared" si="72"/>
        <v>30</v>
      </c>
      <c r="K272" s="137"/>
      <c r="L272" s="137">
        <v>10</v>
      </c>
      <c r="M272" s="137">
        <v>0</v>
      </c>
      <c r="N272" s="137">
        <v>20</v>
      </c>
      <c r="O272" s="74">
        <v>0</v>
      </c>
    </row>
    <row r="273" spans="1:15" ht="13.5" thickBot="1">
      <c r="A273" s="515">
        <v>9</v>
      </c>
      <c r="B273" s="218" t="s">
        <v>128</v>
      </c>
      <c r="C273" s="338">
        <v>3</v>
      </c>
      <c r="D273" s="340">
        <v>5</v>
      </c>
      <c r="E273" s="137">
        <v>1.56</v>
      </c>
      <c r="F273" s="137">
        <v>3.44</v>
      </c>
      <c r="G273" s="137">
        <v>0.76</v>
      </c>
      <c r="H273" s="226" t="s">
        <v>111</v>
      </c>
      <c r="I273" s="225" t="s">
        <v>41</v>
      </c>
      <c r="J273" s="290">
        <f t="shared" si="72"/>
        <v>131</v>
      </c>
      <c r="K273" s="137">
        <v>20</v>
      </c>
      <c r="L273" s="137">
        <v>20</v>
      </c>
      <c r="M273" s="137">
        <v>1</v>
      </c>
      <c r="N273" s="137">
        <v>90</v>
      </c>
      <c r="O273" s="74">
        <v>20</v>
      </c>
    </row>
    <row r="274" spans="1:15" ht="13.5" thickBot="1">
      <c r="A274" s="308"/>
      <c r="B274" s="309" t="s">
        <v>47</v>
      </c>
      <c r="C274" s="343"/>
      <c r="D274" s="344">
        <f>SUM(D271:D273)</f>
        <v>11</v>
      </c>
      <c r="E274" s="311">
        <f>SUM(E271:E273)</f>
        <v>4.3900000000000006</v>
      </c>
      <c r="F274" s="311">
        <f>SUM(F271:F273)</f>
        <v>6.6099999999999994</v>
      </c>
      <c r="G274" s="311">
        <f>SUM(G271:G273)</f>
        <v>1.95</v>
      </c>
      <c r="H274" s="311" t="s">
        <v>48</v>
      </c>
      <c r="I274" s="312" t="s">
        <v>48</v>
      </c>
      <c r="J274" s="344">
        <f>SUM(J271:J273)</f>
        <v>287</v>
      </c>
      <c r="K274" s="344">
        <f t="shared" ref="K274:O274" si="73">SUM(K271:K273)</f>
        <v>50</v>
      </c>
      <c r="L274" s="344">
        <f t="shared" si="73"/>
        <v>60</v>
      </c>
      <c r="M274" s="344">
        <f t="shared" si="73"/>
        <v>4</v>
      </c>
      <c r="N274" s="344">
        <f t="shared" si="73"/>
        <v>173</v>
      </c>
      <c r="O274" s="344">
        <f t="shared" si="73"/>
        <v>50</v>
      </c>
    </row>
    <row r="275" spans="1:15" ht="13.5" thickBot="1">
      <c r="A275" s="359" t="s">
        <v>53</v>
      </c>
      <c r="B275" s="360" t="s">
        <v>54</v>
      </c>
      <c r="C275" s="360"/>
      <c r="D275" s="334"/>
      <c r="E275" s="334"/>
      <c r="F275" s="334"/>
      <c r="G275" s="334"/>
      <c r="H275" s="334"/>
      <c r="I275" s="334"/>
      <c r="J275" s="334"/>
      <c r="K275" s="334"/>
      <c r="L275" s="334"/>
      <c r="M275" s="334"/>
      <c r="N275" s="334"/>
      <c r="O275" s="377"/>
    </row>
    <row r="276" spans="1:15">
      <c r="A276" s="25">
        <v>5</v>
      </c>
      <c r="B276" s="220" t="s">
        <v>129</v>
      </c>
      <c r="C276" s="366">
        <v>3</v>
      </c>
      <c r="D276" s="290">
        <v>5</v>
      </c>
      <c r="E276" s="137">
        <v>1.56</v>
      </c>
      <c r="F276" s="137">
        <v>3.44</v>
      </c>
      <c r="G276" s="137">
        <v>0.76</v>
      </c>
      <c r="H276" s="226" t="s">
        <v>180</v>
      </c>
      <c r="I276" s="75" t="s">
        <v>41</v>
      </c>
      <c r="J276" s="365">
        <f t="shared" ref="J276:J278" si="74">K276+L276+M276+N276</f>
        <v>131</v>
      </c>
      <c r="K276" s="137">
        <v>20</v>
      </c>
      <c r="L276" s="137">
        <v>20</v>
      </c>
      <c r="M276" s="137">
        <v>1</v>
      </c>
      <c r="N276" s="137">
        <v>90</v>
      </c>
      <c r="O276" s="137">
        <v>20</v>
      </c>
    </row>
    <row r="277" spans="1:15">
      <c r="A277" s="25">
        <v>6</v>
      </c>
      <c r="B277" s="220" t="s">
        <v>130</v>
      </c>
      <c r="C277" s="366">
        <v>3</v>
      </c>
      <c r="D277" s="290">
        <v>6</v>
      </c>
      <c r="E277" s="137">
        <v>2.0499999999999998</v>
      </c>
      <c r="F277" s="137">
        <v>3.95</v>
      </c>
      <c r="G277" s="137">
        <v>1.18</v>
      </c>
      <c r="H277" s="226" t="s">
        <v>180</v>
      </c>
      <c r="I277" s="75" t="s">
        <v>41</v>
      </c>
      <c r="J277" s="365">
        <f t="shared" si="74"/>
        <v>152</v>
      </c>
      <c r="K277" s="137">
        <v>20</v>
      </c>
      <c r="L277" s="137">
        <v>30</v>
      </c>
      <c r="M277" s="137">
        <v>2</v>
      </c>
      <c r="N277" s="137">
        <v>100</v>
      </c>
      <c r="O277" s="137">
        <v>30</v>
      </c>
    </row>
    <row r="278" spans="1:15" ht="13.5" thickBot="1">
      <c r="A278" s="25">
        <v>7</v>
      </c>
      <c r="B278" s="220" t="s">
        <v>131</v>
      </c>
      <c r="C278" s="366">
        <v>3</v>
      </c>
      <c r="D278" s="290">
        <v>6</v>
      </c>
      <c r="E278" s="137">
        <v>2.0499999999999998</v>
      </c>
      <c r="F278" s="137">
        <v>3.95</v>
      </c>
      <c r="G278" s="137">
        <v>1.18</v>
      </c>
      <c r="H278" s="226" t="s">
        <v>180</v>
      </c>
      <c r="I278" s="75" t="s">
        <v>41</v>
      </c>
      <c r="J278" s="365">
        <f t="shared" si="74"/>
        <v>152</v>
      </c>
      <c r="K278" s="137">
        <v>20</v>
      </c>
      <c r="L278" s="137">
        <v>30</v>
      </c>
      <c r="M278" s="137">
        <v>2</v>
      </c>
      <c r="N278" s="137">
        <v>100</v>
      </c>
      <c r="O278" s="137">
        <v>30</v>
      </c>
    </row>
    <row r="279" spans="1:15" ht="13.5" thickBot="1">
      <c r="A279" s="308"/>
      <c r="B279" s="309" t="s">
        <v>47</v>
      </c>
      <c r="C279" s="308"/>
      <c r="D279" s="369">
        <f>SUM(D276:D278)</f>
        <v>17</v>
      </c>
      <c r="E279" s="329">
        <f>SUM(E276:E278)</f>
        <v>5.66</v>
      </c>
      <c r="F279" s="329">
        <f>SUM(F276:F278)</f>
        <v>11.34</v>
      </c>
      <c r="G279" s="329">
        <f>SUM(G276:G278)</f>
        <v>3.12</v>
      </c>
      <c r="H279" s="329" t="s">
        <v>48</v>
      </c>
      <c r="I279" s="370" t="s">
        <v>48</v>
      </c>
      <c r="J279" s="371">
        <f>SUM(J276:J278)</f>
        <v>435</v>
      </c>
      <c r="K279" s="329">
        <f>SUM(K276:K278)</f>
        <v>60</v>
      </c>
      <c r="L279" s="329">
        <f>SUM(L276:L278)</f>
        <v>80</v>
      </c>
      <c r="M279" s="329">
        <f>SUM(M276:M278)</f>
        <v>5</v>
      </c>
      <c r="N279" s="329">
        <f>SUM(N276:N278)</f>
        <v>290</v>
      </c>
      <c r="O279" s="370">
        <f>SUM(O276:O278)</f>
        <v>80</v>
      </c>
    </row>
    <row r="280" spans="1:15" ht="13.5" thickBot="1"/>
    <row r="281" spans="1:15" ht="13.5" thickBot="1">
      <c r="A281" s="615" t="s">
        <v>135</v>
      </c>
      <c r="B281" s="616"/>
      <c r="C281" s="421" t="s">
        <v>48</v>
      </c>
      <c r="D281" s="422">
        <f>D268+D271+D272+D273+D276+D277+D278</f>
        <v>30</v>
      </c>
      <c r="E281" s="423">
        <f>E268+E271+E272+E273+E276+E277+E278</f>
        <v>11.05</v>
      </c>
      <c r="F281" s="423">
        <f>F268+F271+F272+F273+F276+F277+F278</f>
        <v>18.95</v>
      </c>
      <c r="G281" s="423">
        <f>G268+G271+G272+G273+G276+G277+G278</f>
        <v>7.0699999999999994</v>
      </c>
      <c r="H281" s="423" t="s">
        <v>48</v>
      </c>
      <c r="I281" s="424" t="s">
        <v>48</v>
      </c>
      <c r="J281" s="422">
        <f>J268+J271+J272+J273+J276+J277+J278</f>
        <v>782</v>
      </c>
      <c r="K281" s="423">
        <f>K268+K271+K272+K273+K276+K277+K278</f>
        <v>110</v>
      </c>
      <c r="L281" s="423">
        <f>L268+L271+L272+L273+L276+L277+L278</f>
        <v>170</v>
      </c>
      <c r="M281" s="423">
        <f>M268+M271+M272+M273+M276+M277+M278</f>
        <v>9</v>
      </c>
      <c r="N281" s="423">
        <f>N268+N271+N272+N273+N276+N277+N278</f>
        <v>493</v>
      </c>
      <c r="O281" s="424">
        <f>O268+O271+O272+O273+O276+O277+O278</f>
        <v>160</v>
      </c>
    </row>
    <row r="284" spans="1:15" ht="15.75">
      <c r="A284" s="547" t="s">
        <v>110</v>
      </c>
      <c r="B284" s="548"/>
      <c r="C284" s="548"/>
      <c r="D284" s="548"/>
      <c r="E284" s="548"/>
      <c r="F284" s="548"/>
      <c r="G284" s="548"/>
      <c r="H284" s="548"/>
      <c r="I284" s="548"/>
      <c r="J284" s="548"/>
      <c r="K284" s="548"/>
      <c r="L284" s="548"/>
      <c r="M284" s="548"/>
      <c r="N284" s="548"/>
      <c r="O284" s="548"/>
    </row>
    <row r="285" spans="1:15" ht="15.75">
      <c r="A285" s="547" t="s">
        <v>166</v>
      </c>
      <c r="B285" s="547"/>
      <c r="C285" s="547"/>
      <c r="D285" s="547"/>
      <c r="E285" s="547"/>
      <c r="F285" s="547"/>
      <c r="G285" s="547"/>
      <c r="H285" s="547"/>
      <c r="I285" s="547"/>
      <c r="J285" s="547"/>
      <c r="K285" s="547"/>
      <c r="L285" s="547"/>
      <c r="M285" s="547"/>
      <c r="N285" s="547"/>
      <c r="O285" s="547"/>
    </row>
    <row r="286" spans="1:15" ht="15.75">
      <c r="A286" s="522"/>
      <c r="B286" s="522"/>
      <c r="C286" s="522"/>
      <c r="D286" s="522"/>
      <c r="E286" s="522"/>
      <c r="F286" s="522"/>
      <c r="G286" s="522"/>
      <c r="H286" s="522"/>
      <c r="I286" s="522"/>
      <c r="J286" s="522"/>
      <c r="K286" s="522"/>
      <c r="L286" s="522"/>
      <c r="M286" s="522"/>
      <c r="N286" s="522"/>
      <c r="O286" s="522"/>
    </row>
    <row r="287" spans="1:15">
      <c r="A287" s="2"/>
      <c r="B287" s="204" t="s">
        <v>167</v>
      </c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B288" s="203" t="s">
        <v>202</v>
      </c>
    </row>
    <row r="289" spans="1:15">
      <c r="B289" s="203" t="s">
        <v>168</v>
      </c>
    </row>
    <row r="290" spans="1:15">
      <c r="B290" s="203" t="s">
        <v>169</v>
      </c>
    </row>
    <row r="291" spans="1:15">
      <c r="B291" s="203" t="s">
        <v>170</v>
      </c>
    </row>
    <row r="293" spans="1:15" ht="13.5" thickBot="1">
      <c r="B293" s="4" t="s">
        <v>213</v>
      </c>
      <c r="G293" s="5"/>
    </row>
    <row r="294" spans="1:15" ht="13.5" thickBot="1">
      <c r="A294" s="206" t="s">
        <v>8</v>
      </c>
      <c r="B294" s="550" t="s">
        <v>172</v>
      </c>
      <c r="C294" s="553" t="s">
        <v>15</v>
      </c>
      <c r="D294" s="556" t="s">
        <v>9</v>
      </c>
      <c r="E294" s="557"/>
      <c r="F294" s="557"/>
      <c r="G294" s="109"/>
      <c r="H294" s="558" t="s">
        <v>173</v>
      </c>
      <c r="I294" s="561" t="s">
        <v>174</v>
      </c>
      <c r="J294" s="564" t="s">
        <v>13</v>
      </c>
      <c r="K294" s="565"/>
      <c r="L294" s="565"/>
      <c r="M294" s="565"/>
      <c r="N294" s="565"/>
      <c r="O294" s="566"/>
    </row>
    <row r="295" spans="1:15">
      <c r="A295" s="207"/>
      <c r="B295" s="551"/>
      <c r="C295" s="554"/>
      <c r="D295" s="567" t="s">
        <v>16</v>
      </c>
      <c r="E295" s="569" t="s">
        <v>175</v>
      </c>
      <c r="F295" s="571" t="s">
        <v>176</v>
      </c>
      <c r="G295" s="569" t="s">
        <v>177</v>
      </c>
      <c r="H295" s="559"/>
      <c r="I295" s="562"/>
      <c r="J295" s="573" t="s">
        <v>22</v>
      </c>
      <c r="K295" s="574"/>
      <c r="L295" s="574"/>
      <c r="M295" s="575"/>
      <c r="N295" s="571" t="s">
        <v>176</v>
      </c>
      <c r="O295" s="576" t="s">
        <v>178</v>
      </c>
    </row>
    <row r="296" spans="1:15">
      <c r="A296" s="23"/>
      <c r="B296" s="551"/>
      <c r="C296" s="554"/>
      <c r="D296" s="567"/>
      <c r="E296" s="569"/>
      <c r="F296" s="571"/>
      <c r="G296" s="569"/>
      <c r="H296" s="559"/>
      <c r="I296" s="562"/>
      <c r="J296" s="578" t="s">
        <v>16</v>
      </c>
      <c r="K296" s="579" t="s">
        <v>29</v>
      </c>
      <c r="L296" s="582" t="s">
        <v>30</v>
      </c>
      <c r="M296" s="579" t="s">
        <v>23</v>
      </c>
      <c r="N296" s="571"/>
      <c r="O296" s="576"/>
    </row>
    <row r="297" spans="1:15">
      <c r="A297" s="25"/>
      <c r="B297" s="551"/>
      <c r="C297" s="554"/>
      <c r="D297" s="567"/>
      <c r="E297" s="569"/>
      <c r="F297" s="571"/>
      <c r="G297" s="569"/>
      <c r="H297" s="559"/>
      <c r="I297" s="562"/>
      <c r="J297" s="567"/>
      <c r="K297" s="580"/>
      <c r="L297" s="583"/>
      <c r="M297" s="580"/>
      <c r="N297" s="571"/>
      <c r="O297" s="576"/>
    </row>
    <row r="298" spans="1:15">
      <c r="A298" s="25"/>
      <c r="B298" s="551"/>
      <c r="C298" s="554"/>
      <c r="D298" s="567"/>
      <c r="E298" s="569"/>
      <c r="F298" s="571"/>
      <c r="G298" s="569"/>
      <c r="H298" s="559"/>
      <c r="I298" s="562"/>
      <c r="J298" s="567"/>
      <c r="K298" s="580"/>
      <c r="L298" s="583"/>
      <c r="M298" s="580"/>
      <c r="N298" s="571"/>
      <c r="O298" s="576"/>
    </row>
    <row r="299" spans="1:15">
      <c r="A299" s="25"/>
      <c r="B299" s="551"/>
      <c r="C299" s="554"/>
      <c r="D299" s="567"/>
      <c r="E299" s="569"/>
      <c r="F299" s="571"/>
      <c r="G299" s="569"/>
      <c r="H299" s="559"/>
      <c r="I299" s="562"/>
      <c r="J299" s="567"/>
      <c r="K299" s="580"/>
      <c r="L299" s="583"/>
      <c r="M299" s="580"/>
      <c r="N299" s="571"/>
      <c r="O299" s="576"/>
    </row>
    <row r="300" spans="1:15" ht="13.5" thickBot="1">
      <c r="A300" s="46"/>
      <c r="B300" s="552"/>
      <c r="C300" s="555"/>
      <c r="D300" s="568"/>
      <c r="E300" s="570"/>
      <c r="F300" s="572"/>
      <c r="G300" s="570"/>
      <c r="H300" s="560"/>
      <c r="I300" s="563"/>
      <c r="J300" s="568"/>
      <c r="K300" s="581"/>
      <c r="L300" s="584"/>
      <c r="M300" s="581"/>
      <c r="N300" s="572"/>
      <c r="O300" s="577"/>
    </row>
    <row r="301" spans="1:15" ht="13.5" thickBot="1">
      <c r="A301" s="46"/>
      <c r="B301" s="54" t="s">
        <v>37</v>
      </c>
      <c r="C301" s="20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6"/>
    </row>
    <row r="302" spans="1:15">
      <c r="A302" s="245" t="s">
        <v>38</v>
      </c>
      <c r="B302" s="246" t="s">
        <v>39</v>
      </c>
      <c r="C302" s="246"/>
      <c r="D302" s="247"/>
      <c r="E302" s="247"/>
      <c r="F302" s="247"/>
      <c r="G302" s="247"/>
      <c r="H302" s="247"/>
      <c r="I302" s="247"/>
      <c r="J302" s="247"/>
      <c r="K302" s="247"/>
      <c r="L302" s="247"/>
      <c r="M302" s="247"/>
      <c r="N302" s="247"/>
      <c r="O302" s="248"/>
    </row>
    <row r="303" spans="1:15" ht="13.5" thickBot="1">
      <c r="A303" s="259">
        <v>4</v>
      </c>
      <c r="B303" s="270" t="s">
        <v>40</v>
      </c>
      <c r="C303" s="261">
        <v>4</v>
      </c>
      <c r="D303" s="262">
        <v>2</v>
      </c>
      <c r="E303" s="263">
        <v>1</v>
      </c>
      <c r="F303" s="264">
        <v>1</v>
      </c>
      <c r="G303" s="264">
        <v>2</v>
      </c>
      <c r="H303" s="492" t="s">
        <v>180</v>
      </c>
      <c r="I303" s="265" t="s">
        <v>179</v>
      </c>
      <c r="J303" s="266">
        <f t="shared" ref="J303" si="75">K303+L303+M303+N303</f>
        <v>60</v>
      </c>
      <c r="K303" s="267"/>
      <c r="L303" s="267">
        <v>30</v>
      </c>
      <c r="M303" s="268">
        <v>0</v>
      </c>
      <c r="N303" s="268">
        <v>30</v>
      </c>
      <c r="O303" s="269">
        <v>30</v>
      </c>
    </row>
    <row r="304" spans="1:15" ht="13.5" thickBot="1">
      <c r="A304" s="308"/>
      <c r="B304" s="309" t="s">
        <v>47</v>
      </c>
      <c r="C304" s="310"/>
      <c r="D304" s="310">
        <f>SUM(D303:D303)</f>
        <v>2</v>
      </c>
      <c r="E304" s="311">
        <f>SUM(E303:E303)</f>
        <v>1</v>
      </c>
      <c r="F304" s="311">
        <f>SUM(F303:F303)</f>
        <v>1</v>
      </c>
      <c r="G304" s="311">
        <f>SUM(G303:G303)</f>
        <v>2</v>
      </c>
      <c r="H304" s="311" t="s">
        <v>48</v>
      </c>
      <c r="I304" s="312" t="s">
        <v>48</v>
      </c>
      <c r="J304" s="313">
        <f>SUM(J303:J303)</f>
        <v>60</v>
      </c>
      <c r="K304" s="314">
        <f>SUM(K303:K303)</f>
        <v>0</v>
      </c>
      <c r="L304" s="314">
        <f>SUM(L303:L303)</f>
        <v>30</v>
      </c>
      <c r="M304" s="314">
        <f>SUM(M303:M303)</f>
        <v>0</v>
      </c>
      <c r="N304" s="314">
        <f>SUM(N303:N303)</f>
        <v>30</v>
      </c>
      <c r="O304" s="315">
        <f>SUM(O303:O303)</f>
        <v>30</v>
      </c>
    </row>
    <row r="305" spans="1:15">
      <c r="A305" s="245" t="s">
        <v>49</v>
      </c>
      <c r="B305" s="246" t="s">
        <v>50</v>
      </c>
      <c r="C305" s="246"/>
      <c r="D305" s="246"/>
      <c r="E305" s="246"/>
      <c r="F305" s="334"/>
      <c r="G305" s="334"/>
      <c r="H305" s="334"/>
      <c r="I305" s="334"/>
      <c r="J305" s="41"/>
      <c r="K305" s="41"/>
      <c r="L305" s="41"/>
      <c r="M305" s="41"/>
      <c r="N305" s="41"/>
      <c r="O305" s="335"/>
    </row>
    <row r="306" spans="1:15">
      <c r="A306" s="516" t="s">
        <v>184</v>
      </c>
      <c r="B306" s="494" t="s">
        <v>134</v>
      </c>
      <c r="C306" s="601">
        <v>4</v>
      </c>
      <c r="D306" s="603">
        <v>5</v>
      </c>
      <c r="E306" s="599">
        <v>1.56</v>
      </c>
      <c r="F306" s="599">
        <v>3.44</v>
      </c>
      <c r="G306" s="599">
        <v>0.8</v>
      </c>
      <c r="H306" s="606" t="s">
        <v>111</v>
      </c>
      <c r="I306" s="595" t="s">
        <v>45</v>
      </c>
      <c r="J306" s="597">
        <v>125</v>
      </c>
      <c r="K306" s="599">
        <v>20</v>
      </c>
      <c r="L306" s="599">
        <v>20</v>
      </c>
      <c r="M306" s="599">
        <v>1</v>
      </c>
      <c r="N306" s="599">
        <v>90</v>
      </c>
      <c r="O306" s="586">
        <v>20</v>
      </c>
    </row>
    <row r="307" spans="1:15" ht="13.5" thickBot="1">
      <c r="A307" s="517" t="s">
        <v>185</v>
      </c>
      <c r="B307" s="342" t="s">
        <v>162</v>
      </c>
      <c r="C307" s="602"/>
      <c r="D307" s="604"/>
      <c r="E307" s="605"/>
      <c r="F307" s="605"/>
      <c r="G307" s="605"/>
      <c r="H307" s="605"/>
      <c r="I307" s="596"/>
      <c r="J307" s="598"/>
      <c r="K307" s="600"/>
      <c r="L307" s="600"/>
      <c r="M307" s="600"/>
      <c r="N307" s="600"/>
      <c r="O307" s="587"/>
    </row>
    <row r="308" spans="1:15" ht="13.5" thickBot="1">
      <c r="A308" s="308"/>
      <c r="B308" s="309" t="s">
        <v>47</v>
      </c>
      <c r="C308" s="343"/>
      <c r="D308" s="344">
        <f>SUM(D306:D307)</f>
        <v>5</v>
      </c>
      <c r="E308" s="311">
        <f>SUM(E306:E307)</f>
        <v>1.56</v>
      </c>
      <c r="F308" s="311">
        <f>SUM(F306:F307)</f>
        <v>3.44</v>
      </c>
      <c r="G308" s="311">
        <f>SUM(G306:G307)</f>
        <v>0.8</v>
      </c>
      <c r="H308" s="311" t="s">
        <v>48</v>
      </c>
      <c r="I308" s="312" t="s">
        <v>48</v>
      </c>
      <c r="J308" s="344">
        <f>SUM(J306:J307)</f>
        <v>125</v>
      </c>
      <c r="K308" s="344">
        <f t="shared" ref="K308:O308" si="76">SUM(K306:K307)</f>
        <v>20</v>
      </c>
      <c r="L308" s="344">
        <f t="shared" si="76"/>
        <v>20</v>
      </c>
      <c r="M308" s="344">
        <f t="shared" si="76"/>
        <v>1</v>
      </c>
      <c r="N308" s="344">
        <f t="shared" si="76"/>
        <v>90</v>
      </c>
      <c r="O308" s="344">
        <f t="shared" si="76"/>
        <v>20</v>
      </c>
    </row>
    <row r="309" spans="1:15" ht="13.5" thickBot="1">
      <c r="A309" s="359" t="s">
        <v>53</v>
      </c>
      <c r="B309" s="360" t="s">
        <v>54</v>
      </c>
      <c r="C309" s="360"/>
      <c r="D309" s="334"/>
      <c r="E309" s="334"/>
      <c r="F309" s="334"/>
      <c r="G309" s="334"/>
      <c r="H309" s="334"/>
      <c r="I309" s="334"/>
      <c r="J309" s="334"/>
      <c r="K309" s="334"/>
      <c r="L309" s="334"/>
      <c r="M309" s="334"/>
      <c r="N309" s="334"/>
      <c r="O309" s="377"/>
    </row>
    <row r="310" spans="1:15">
      <c r="A310" s="25">
        <v>8</v>
      </c>
      <c r="B310" s="220" t="s">
        <v>132</v>
      </c>
      <c r="C310" s="366">
        <v>4</v>
      </c>
      <c r="D310" s="290">
        <v>4</v>
      </c>
      <c r="E310" s="137">
        <v>2.21</v>
      </c>
      <c r="F310" s="137">
        <v>1.79</v>
      </c>
      <c r="G310" s="137">
        <v>1.07</v>
      </c>
      <c r="H310" s="226" t="s">
        <v>180</v>
      </c>
      <c r="I310" s="75" t="s">
        <v>41</v>
      </c>
      <c r="J310" s="365">
        <f t="shared" ref="J310:J312" si="77">K310+L310+M310+N310</f>
        <v>112</v>
      </c>
      <c r="K310" s="137">
        <v>30</v>
      </c>
      <c r="L310" s="137">
        <v>30</v>
      </c>
      <c r="M310" s="137">
        <v>2</v>
      </c>
      <c r="N310" s="137">
        <v>50</v>
      </c>
      <c r="O310" s="137">
        <v>30</v>
      </c>
    </row>
    <row r="311" spans="1:15">
      <c r="A311" s="25">
        <v>9</v>
      </c>
      <c r="B311" s="220" t="s">
        <v>133</v>
      </c>
      <c r="C311" s="363">
        <v>4</v>
      </c>
      <c r="D311" s="290">
        <v>4</v>
      </c>
      <c r="E311" s="137">
        <v>2.21</v>
      </c>
      <c r="F311" s="137">
        <v>1.79</v>
      </c>
      <c r="G311" s="137">
        <v>1.07</v>
      </c>
      <c r="H311" s="226" t="s">
        <v>180</v>
      </c>
      <c r="I311" s="75" t="s">
        <v>41</v>
      </c>
      <c r="J311" s="365">
        <f t="shared" si="77"/>
        <v>112</v>
      </c>
      <c r="K311" s="137">
        <v>30</v>
      </c>
      <c r="L311" s="137">
        <v>30</v>
      </c>
      <c r="M311" s="137">
        <v>2</v>
      </c>
      <c r="N311" s="137">
        <v>50</v>
      </c>
      <c r="O311" s="137">
        <v>30</v>
      </c>
    </row>
    <row r="312" spans="1:15" ht="13.5" thickBot="1">
      <c r="A312" s="25">
        <v>10</v>
      </c>
      <c r="B312" s="220" t="s">
        <v>164</v>
      </c>
      <c r="C312" s="366">
        <v>4</v>
      </c>
      <c r="D312" s="290">
        <v>5</v>
      </c>
      <c r="E312" s="137">
        <v>1.56</v>
      </c>
      <c r="F312" s="137">
        <v>3.44</v>
      </c>
      <c r="G312" s="137">
        <v>0.76</v>
      </c>
      <c r="H312" s="226" t="s">
        <v>111</v>
      </c>
      <c r="I312" s="75" t="s">
        <v>41</v>
      </c>
      <c r="J312" s="365">
        <f t="shared" si="77"/>
        <v>131</v>
      </c>
      <c r="K312" s="137">
        <v>20</v>
      </c>
      <c r="L312" s="137">
        <v>20</v>
      </c>
      <c r="M312" s="137">
        <v>1</v>
      </c>
      <c r="N312" s="137">
        <v>90</v>
      </c>
      <c r="O312" s="137">
        <v>20</v>
      </c>
    </row>
    <row r="313" spans="1:15" ht="13.5" thickBot="1">
      <c r="A313" s="308"/>
      <c r="B313" s="309" t="s">
        <v>47</v>
      </c>
      <c r="C313" s="308"/>
      <c r="D313" s="369">
        <f>SUM(D310:D312)</f>
        <v>13</v>
      </c>
      <c r="E313" s="329">
        <f>SUM(E310:E312)</f>
        <v>5.98</v>
      </c>
      <c r="F313" s="329">
        <f>SUM(F310:F312)</f>
        <v>7.02</v>
      </c>
      <c r="G313" s="329">
        <f>SUM(G310:G312)</f>
        <v>2.9000000000000004</v>
      </c>
      <c r="H313" s="329" t="s">
        <v>48</v>
      </c>
      <c r="I313" s="370" t="s">
        <v>48</v>
      </c>
      <c r="J313" s="371">
        <f>SUM(J310:J312)</f>
        <v>355</v>
      </c>
      <c r="K313" s="329">
        <f>SUM(K310:K312)</f>
        <v>80</v>
      </c>
      <c r="L313" s="329">
        <f>SUM(L310:L312)</f>
        <v>80</v>
      </c>
      <c r="M313" s="329">
        <f>SUM(M310:M312)</f>
        <v>5</v>
      </c>
      <c r="N313" s="329">
        <f>SUM(N310:N312)</f>
        <v>190</v>
      </c>
      <c r="O313" s="370">
        <f>SUM(O310:O312)</f>
        <v>80</v>
      </c>
    </row>
    <row r="314" spans="1:15" ht="13.5" thickBot="1">
      <c r="A314" s="359" t="s">
        <v>56</v>
      </c>
      <c r="B314" s="360" t="s">
        <v>57</v>
      </c>
      <c r="C314" s="360"/>
      <c r="D314" s="511"/>
      <c r="E314" s="511"/>
      <c r="F314" s="511"/>
      <c r="G314" s="511"/>
      <c r="H314" s="511"/>
      <c r="I314" s="511"/>
      <c r="J314" s="511"/>
      <c r="K314" s="511"/>
      <c r="L314" s="511"/>
      <c r="M314" s="511"/>
      <c r="N314" s="511"/>
      <c r="O314" s="512"/>
    </row>
    <row r="315" spans="1:15">
      <c r="A315" s="386" t="s">
        <v>190</v>
      </c>
      <c r="B315" s="210" t="s">
        <v>156</v>
      </c>
      <c r="C315" s="609">
        <v>4</v>
      </c>
      <c r="D315" s="591">
        <v>4</v>
      </c>
      <c r="E315" s="591">
        <v>1.6</v>
      </c>
      <c r="F315" s="591">
        <v>2.4</v>
      </c>
      <c r="G315" s="591">
        <v>0.79</v>
      </c>
      <c r="H315" s="592" t="s">
        <v>111</v>
      </c>
      <c r="I315" s="593" t="s">
        <v>45</v>
      </c>
      <c r="J315" s="594">
        <f>K315+L315+M315+N315</f>
        <v>101</v>
      </c>
      <c r="K315" s="591">
        <v>20</v>
      </c>
      <c r="L315" s="591">
        <v>20</v>
      </c>
      <c r="M315" s="591">
        <v>1</v>
      </c>
      <c r="N315" s="591">
        <v>60</v>
      </c>
      <c r="O315" s="608">
        <v>20</v>
      </c>
    </row>
    <row r="316" spans="1:15" ht="13.5" thickBot="1">
      <c r="A316" s="386" t="s">
        <v>191</v>
      </c>
      <c r="B316" s="210" t="s">
        <v>157</v>
      </c>
      <c r="C316" s="609"/>
      <c r="D316" s="591"/>
      <c r="E316" s="591"/>
      <c r="F316" s="591"/>
      <c r="G316" s="591"/>
      <c r="H316" s="591"/>
      <c r="I316" s="593"/>
      <c r="J316" s="594"/>
      <c r="K316" s="591"/>
      <c r="L316" s="591"/>
      <c r="M316" s="591"/>
      <c r="N316" s="591"/>
      <c r="O316" s="608"/>
    </row>
    <row r="317" spans="1:15" ht="13.5" thickBot="1">
      <c r="A317" s="308"/>
      <c r="B317" s="309" t="s">
        <v>47</v>
      </c>
      <c r="C317" s="393"/>
      <c r="D317" s="371">
        <f>D315</f>
        <v>4</v>
      </c>
      <c r="E317" s="371">
        <f t="shared" ref="E317:G317" si="78">E315</f>
        <v>1.6</v>
      </c>
      <c r="F317" s="371">
        <f t="shared" si="78"/>
        <v>2.4</v>
      </c>
      <c r="G317" s="371">
        <f t="shared" si="78"/>
        <v>0.79</v>
      </c>
      <c r="H317" s="329" t="s">
        <v>48</v>
      </c>
      <c r="I317" s="370" t="s">
        <v>48</v>
      </c>
      <c r="J317" s="371">
        <f>J315</f>
        <v>101</v>
      </c>
      <c r="K317" s="371">
        <f t="shared" ref="K317:O317" si="79">K315</f>
        <v>20</v>
      </c>
      <c r="L317" s="371">
        <f t="shared" si="79"/>
        <v>20</v>
      </c>
      <c r="M317" s="371">
        <f t="shared" si="79"/>
        <v>1</v>
      </c>
      <c r="N317" s="371">
        <f t="shared" si="79"/>
        <v>60</v>
      </c>
      <c r="O317" s="371">
        <f t="shared" si="79"/>
        <v>20</v>
      </c>
    </row>
    <row r="318" spans="1:15" ht="13.5" thickBot="1">
      <c r="A318" s="410" t="s">
        <v>60</v>
      </c>
      <c r="B318" s="411" t="s">
        <v>194</v>
      </c>
      <c r="C318" s="412">
        <v>4</v>
      </c>
      <c r="D318" s="413">
        <v>6</v>
      </c>
      <c r="E318" s="413">
        <v>0.6</v>
      </c>
      <c r="F318" s="414">
        <v>5.4</v>
      </c>
      <c r="G318" s="414">
        <v>6</v>
      </c>
      <c r="H318" s="415" t="s">
        <v>48</v>
      </c>
      <c r="I318" s="414" t="s">
        <v>45</v>
      </c>
      <c r="J318" s="416">
        <f>M318+N318</f>
        <v>160</v>
      </c>
      <c r="K318" s="414"/>
      <c r="L318" s="414"/>
      <c r="M318" s="417">
        <v>16</v>
      </c>
      <c r="N318" s="417">
        <v>144</v>
      </c>
      <c r="O318" s="418">
        <v>160</v>
      </c>
    </row>
    <row r="319" spans="1:15" ht="13.5" thickBot="1"/>
    <row r="320" spans="1:15" ht="13.5" thickBot="1">
      <c r="A320" s="615" t="s">
        <v>136</v>
      </c>
      <c r="B320" s="616"/>
      <c r="C320" s="421" t="s">
        <v>48</v>
      </c>
      <c r="D320" s="425">
        <f>D303+D306+D310+D311+D312+D315+D318</f>
        <v>30</v>
      </c>
      <c r="E320" s="426">
        <f>E303+E306+E310+E311+E312+E315+E318</f>
        <v>10.739999999999998</v>
      </c>
      <c r="F320" s="426">
        <f>F303+F306+F310+F311+F312+F315+F318</f>
        <v>19.259999999999998</v>
      </c>
      <c r="G320" s="426">
        <f>G303+G306+G310+G311+G312+G315+G318</f>
        <v>12.49</v>
      </c>
      <c r="H320" s="426" t="s">
        <v>48</v>
      </c>
      <c r="I320" s="427" t="s">
        <v>48</v>
      </c>
      <c r="J320" s="425">
        <f>J303+J306+J310+J311+J312+J315+J318</f>
        <v>801</v>
      </c>
      <c r="K320" s="426">
        <f>K303+K306+K310+K311+K312+K315+K318</f>
        <v>120</v>
      </c>
      <c r="L320" s="426">
        <f>L303+L306+L310+L311+L312+L315+L318</f>
        <v>150</v>
      </c>
      <c r="M320" s="426">
        <f>M303+M306+M310+M311+M312+M315+M318</f>
        <v>23</v>
      </c>
      <c r="N320" s="426">
        <f>N303+N306+N310+N311+N312+N315+N318</f>
        <v>514</v>
      </c>
      <c r="O320" s="427">
        <f>O303+O306+O310+O311+O312+O315+O318</f>
        <v>310</v>
      </c>
    </row>
    <row r="323" spans="1:15" ht="15.75">
      <c r="A323" s="547" t="s">
        <v>110</v>
      </c>
      <c r="B323" s="548"/>
      <c r="C323" s="548"/>
      <c r="D323" s="548"/>
      <c r="E323" s="548"/>
      <c r="F323" s="548"/>
      <c r="G323" s="548"/>
      <c r="H323" s="548"/>
      <c r="I323" s="548"/>
      <c r="J323" s="548"/>
      <c r="K323" s="548"/>
      <c r="L323" s="548"/>
      <c r="M323" s="548"/>
      <c r="N323" s="548"/>
      <c r="O323" s="548"/>
    </row>
    <row r="324" spans="1:15" ht="15.75">
      <c r="A324" s="547" t="s">
        <v>166</v>
      </c>
      <c r="B324" s="547"/>
      <c r="C324" s="547"/>
      <c r="D324" s="547"/>
      <c r="E324" s="547"/>
      <c r="F324" s="547"/>
      <c r="G324" s="547"/>
      <c r="H324" s="547"/>
      <c r="I324" s="547"/>
      <c r="J324" s="547"/>
      <c r="K324" s="547"/>
      <c r="L324" s="547"/>
      <c r="M324" s="547"/>
      <c r="N324" s="547"/>
      <c r="O324" s="547"/>
    </row>
    <row r="325" spans="1:15" ht="15.75">
      <c r="A325" s="522"/>
      <c r="B325" s="522"/>
      <c r="C325" s="522"/>
      <c r="D325" s="522"/>
      <c r="E325" s="522"/>
      <c r="F325" s="522"/>
      <c r="G325" s="522"/>
      <c r="H325" s="522"/>
      <c r="I325" s="522"/>
      <c r="J325" s="522"/>
      <c r="K325" s="522"/>
      <c r="L325" s="522"/>
      <c r="M325" s="522"/>
      <c r="N325" s="522"/>
      <c r="O325" s="522"/>
    </row>
    <row r="326" spans="1:15">
      <c r="A326" s="2"/>
      <c r="B326" s="204" t="s">
        <v>167</v>
      </c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B327" s="203" t="s">
        <v>202</v>
      </c>
    </row>
    <row r="328" spans="1:15">
      <c r="B328" s="203" t="s">
        <v>168</v>
      </c>
    </row>
    <row r="329" spans="1:15">
      <c r="B329" s="203" t="s">
        <v>169</v>
      </c>
    </row>
    <row r="330" spans="1:15">
      <c r="B330" s="203" t="s">
        <v>170</v>
      </c>
    </row>
    <row r="332" spans="1:15" ht="13.5" thickBot="1">
      <c r="B332" s="4" t="s">
        <v>214</v>
      </c>
      <c r="G332" s="5"/>
    </row>
    <row r="333" spans="1:15" ht="13.5" thickBot="1">
      <c r="A333" s="206" t="s">
        <v>8</v>
      </c>
      <c r="B333" s="550" t="s">
        <v>172</v>
      </c>
      <c r="C333" s="553" t="s">
        <v>15</v>
      </c>
      <c r="D333" s="556" t="s">
        <v>9</v>
      </c>
      <c r="E333" s="557"/>
      <c r="F333" s="557"/>
      <c r="G333" s="109"/>
      <c r="H333" s="558" t="s">
        <v>173</v>
      </c>
      <c r="I333" s="561" t="s">
        <v>174</v>
      </c>
      <c r="J333" s="564" t="s">
        <v>13</v>
      </c>
      <c r="K333" s="565"/>
      <c r="L333" s="565"/>
      <c r="M333" s="565"/>
      <c r="N333" s="565"/>
      <c r="O333" s="566"/>
    </row>
    <row r="334" spans="1:15">
      <c r="A334" s="207"/>
      <c r="B334" s="551"/>
      <c r="C334" s="554"/>
      <c r="D334" s="567" t="s">
        <v>16</v>
      </c>
      <c r="E334" s="569" t="s">
        <v>175</v>
      </c>
      <c r="F334" s="571" t="s">
        <v>176</v>
      </c>
      <c r="G334" s="569" t="s">
        <v>177</v>
      </c>
      <c r="H334" s="559"/>
      <c r="I334" s="562"/>
      <c r="J334" s="573" t="s">
        <v>22</v>
      </c>
      <c r="K334" s="574"/>
      <c r="L334" s="574"/>
      <c r="M334" s="575"/>
      <c r="N334" s="571" t="s">
        <v>176</v>
      </c>
      <c r="O334" s="576" t="s">
        <v>178</v>
      </c>
    </row>
    <row r="335" spans="1:15">
      <c r="A335" s="23"/>
      <c r="B335" s="551"/>
      <c r="C335" s="554"/>
      <c r="D335" s="567"/>
      <c r="E335" s="569"/>
      <c r="F335" s="571"/>
      <c r="G335" s="569"/>
      <c r="H335" s="559"/>
      <c r="I335" s="562"/>
      <c r="J335" s="578" t="s">
        <v>16</v>
      </c>
      <c r="K335" s="579" t="s">
        <v>29</v>
      </c>
      <c r="L335" s="582" t="s">
        <v>30</v>
      </c>
      <c r="M335" s="579" t="s">
        <v>23</v>
      </c>
      <c r="N335" s="571"/>
      <c r="O335" s="576"/>
    </row>
    <row r="336" spans="1:15">
      <c r="A336" s="25"/>
      <c r="B336" s="551"/>
      <c r="C336" s="554"/>
      <c r="D336" s="567"/>
      <c r="E336" s="569"/>
      <c r="F336" s="571"/>
      <c r="G336" s="569"/>
      <c r="H336" s="559"/>
      <c r="I336" s="562"/>
      <c r="J336" s="567"/>
      <c r="K336" s="580"/>
      <c r="L336" s="583"/>
      <c r="M336" s="580"/>
      <c r="N336" s="571"/>
      <c r="O336" s="576"/>
    </row>
    <row r="337" spans="1:15">
      <c r="A337" s="25"/>
      <c r="B337" s="551"/>
      <c r="C337" s="554"/>
      <c r="D337" s="567"/>
      <c r="E337" s="569"/>
      <c r="F337" s="571"/>
      <c r="G337" s="569"/>
      <c r="H337" s="559"/>
      <c r="I337" s="562"/>
      <c r="J337" s="567"/>
      <c r="K337" s="580"/>
      <c r="L337" s="583"/>
      <c r="M337" s="580"/>
      <c r="N337" s="571"/>
      <c r="O337" s="576"/>
    </row>
    <row r="338" spans="1:15">
      <c r="A338" s="25"/>
      <c r="B338" s="551"/>
      <c r="C338" s="554"/>
      <c r="D338" s="567"/>
      <c r="E338" s="569"/>
      <c r="F338" s="571"/>
      <c r="G338" s="569"/>
      <c r="H338" s="559"/>
      <c r="I338" s="562"/>
      <c r="J338" s="567"/>
      <c r="K338" s="580"/>
      <c r="L338" s="583"/>
      <c r="M338" s="580"/>
      <c r="N338" s="571"/>
      <c r="O338" s="576"/>
    </row>
    <row r="339" spans="1:15" ht="13.5" thickBot="1">
      <c r="A339" s="46"/>
      <c r="B339" s="552"/>
      <c r="C339" s="555"/>
      <c r="D339" s="568"/>
      <c r="E339" s="570"/>
      <c r="F339" s="572"/>
      <c r="G339" s="570"/>
      <c r="H339" s="560"/>
      <c r="I339" s="563"/>
      <c r="J339" s="568"/>
      <c r="K339" s="581"/>
      <c r="L339" s="584"/>
      <c r="M339" s="581"/>
      <c r="N339" s="572"/>
      <c r="O339" s="577"/>
    </row>
    <row r="340" spans="1:15" ht="13.5" thickBot="1">
      <c r="A340" s="46"/>
      <c r="B340" s="54" t="s">
        <v>37</v>
      </c>
      <c r="C340" s="20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6"/>
    </row>
    <row r="341" spans="1:15" ht="13.5" thickBot="1">
      <c r="A341" s="359" t="s">
        <v>53</v>
      </c>
      <c r="B341" s="360" t="s">
        <v>54</v>
      </c>
      <c r="C341" s="360"/>
      <c r="D341" s="334"/>
      <c r="E341" s="334"/>
      <c r="F341" s="334"/>
      <c r="G341" s="334"/>
      <c r="H341" s="334"/>
      <c r="I341" s="334"/>
      <c r="J341" s="334"/>
      <c r="K341" s="334"/>
      <c r="L341" s="334"/>
      <c r="M341" s="334"/>
      <c r="N341" s="334"/>
      <c r="O341" s="377"/>
    </row>
    <row r="342" spans="1:15">
      <c r="A342" s="25">
        <v>11</v>
      </c>
      <c r="B342" s="220" t="s">
        <v>164</v>
      </c>
      <c r="C342" s="366">
        <v>5</v>
      </c>
      <c r="D342" s="290">
        <v>5</v>
      </c>
      <c r="E342" s="137">
        <v>1.56</v>
      </c>
      <c r="F342" s="137">
        <v>3.44</v>
      </c>
      <c r="G342" s="137">
        <v>0.76</v>
      </c>
      <c r="H342" s="226" t="s">
        <v>180</v>
      </c>
      <c r="I342" s="75" t="s">
        <v>41</v>
      </c>
      <c r="J342" s="365">
        <f t="shared" ref="J342:J346" si="80">K342+L342+M342+N342</f>
        <v>131</v>
      </c>
      <c r="K342" s="137">
        <v>20</v>
      </c>
      <c r="L342" s="137">
        <v>20</v>
      </c>
      <c r="M342" s="137">
        <v>1</v>
      </c>
      <c r="N342" s="137">
        <v>90</v>
      </c>
      <c r="O342" s="137">
        <v>20</v>
      </c>
    </row>
    <row r="343" spans="1:15">
      <c r="A343" s="25">
        <v>12</v>
      </c>
      <c r="B343" s="220" t="s">
        <v>138</v>
      </c>
      <c r="C343" s="366">
        <v>5</v>
      </c>
      <c r="D343" s="290">
        <v>5.5</v>
      </c>
      <c r="E343" s="137">
        <v>1.6</v>
      </c>
      <c r="F343" s="137">
        <v>3.9</v>
      </c>
      <c r="G343" s="137">
        <v>0.78</v>
      </c>
      <c r="H343" s="226" t="s">
        <v>180</v>
      </c>
      <c r="I343" s="75" t="s">
        <v>41</v>
      </c>
      <c r="J343" s="365">
        <f t="shared" si="80"/>
        <v>141</v>
      </c>
      <c r="K343" s="137">
        <v>20</v>
      </c>
      <c r="L343" s="137">
        <v>20</v>
      </c>
      <c r="M343" s="137">
        <v>1</v>
      </c>
      <c r="N343" s="137">
        <v>100</v>
      </c>
      <c r="O343" s="137">
        <v>20</v>
      </c>
    </row>
    <row r="344" spans="1:15">
      <c r="A344" s="234">
        <v>13</v>
      </c>
      <c r="B344" s="220" t="s">
        <v>139</v>
      </c>
      <c r="C344" s="366">
        <v>5</v>
      </c>
      <c r="D344" s="290">
        <v>5</v>
      </c>
      <c r="E344" s="137">
        <v>1.56</v>
      </c>
      <c r="F344" s="137">
        <v>3.44</v>
      </c>
      <c r="G344" s="137">
        <v>0.76</v>
      </c>
      <c r="H344" s="226" t="s">
        <v>111</v>
      </c>
      <c r="I344" s="75" t="s">
        <v>41</v>
      </c>
      <c r="J344" s="365">
        <f t="shared" si="80"/>
        <v>131</v>
      </c>
      <c r="K344" s="137">
        <v>20</v>
      </c>
      <c r="L344" s="137">
        <v>20</v>
      </c>
      <c r="M344" s="137">
        <v>1</v>
      </c>
      <c r="N344" s="137">
        <v>90</v>
      </c>
      <c r="O344" s="137">
        <v>20</v>
      </c>
    </row>
    <row r="345" spans="1:15">
      <c r="A345" s="25">
        <v>14</v>
      </c>
      <c r="B345" s="220" t="s">
        <v>140</v>
      </c>
      <c r="C345" s="366">
        <v>5</v>
      </c>
      <c r="D345" s="290">
        <v>5</v>
      </c>
      <c r="E345" s="137">
        <v>1.56</v>
      </c>
      <c r="F345" s="137">
        <v>3.44</v>
      </c>
      <c r="G345" s="137">
        <v>0.76</v>
      </c>
      <c r="H345" s="226" t="s">
        <v>180</v>
      </c>
      <c r="I345" s="75" t="s">
        <v>41</v>
      </c>
      <c r="J345" s="365">
        <f t="shared" si="80"/>
        <v>131</v>
      </c>
      <c r="K345" s="137">
        <v>20</v>
      </c>
      <c r="L345" s="137">
        <v>20</v>
      </c>
      <c r="M345" s="137">
        <v>1</v>
      </c>
      <c r="N345" s="137">
        <v>90</v>
      </c>
      <c r="O345" s="137">
        <v>20</v>
      </c>
    </row>
    <row r="346" spans="1:15" ht="13.5" thickBot="1">
      <c r="A346" s="25">
        <v>15</v>
      </c>
      <c r="B346" s="220" t="s">
        <v>141</v>
      </c>
      <c r="C346" s="366">
        <v>5</v>
      </c>
      <c r="D346" s="290">
        <v>5</v>
      </c>
      <c r="E346" s="137">
        <v>1.56</v>
      </c>
      <c r="F346" s="137">
        <v>3.44</v>
      </c>
      <c r="G346" s="137">
        <v>0.76</v>
      </c>
      <c r="H346" s="226" t="s">
        <v>180</v>
      </c>
      <c r="I346" s="75" t="s">
        <v>41</v>
      </c>
      <c r="J346" s="365">
        <f t="shared" si="80"/>
        <v>131</v>
      </c>
      <c r="K346" s="137">
        <v>20</v>
      </c>
      <c r="L346" s="137">
        <v>20</v>
      </c>
      <c r="M346" s="137">
        <v>1</v>
      </c>
      <c r="N346" s="137">
        <v>90</v>
      </c>
      <c r="O346" s="137">
        <v>20</v>
      </c>
    </row>
    <row r="347" spans="1:15" ht="13.5" thickBot="1">
      <c r="A347" s="308"/>
      <c r="B347" s="309" t="s">
        <v>47</v>
      </c>
      <c r="C347" s="308"/>
      <c r="D347" s="369">
        <f>SUM(D342:D346)</f>
        <v>25.5</v>
      </c>
      <c r="E347" s="329">
        <f>SUM(E342:E346)</f>
        <v>7.8400000000000016</v>
      </c>
      <c r="F347" s="329">
        <f>SUM(F342:F346)</f>
        <v>17.66</v>
      </c>
      <c r="G347" s="329">
        <f>SUM(G342:G346)</f>
        <v>3.8199999999999994</v>
      </c>
      <c r="H347" s="329" t="s">
        <v>48</v>
      </c>
      <c r="I347" s="370" t="s">
        <v>48</v>
      </c>
      <c r="J347" s="371">
        <f>SUM(J342:J346)</f>
        <v>665</v>
      </c>
      <c r="K347" s="329">
        <f>SUM(K342:K346)</f>
        <v>100</v>
      </c>
      <c r="L347" s="329">
        <f>SUM(L342:L346)</f>
        <v>100</v>
      </c>
      <c r="M347" s="329">
        <f>SUM(M342:M346)</f>
        <v>5</v>
      </c>
      <c r="N347" s="329">
        <f>SUM(N342:N346)</f>
        <v>460</v>
      </c>
      <c r="O347" s="370">
        <f>SUM(O342:O346)</f>
        <v>100</v>
      </c>
    </row>
    <row r="348" spans="1:15" ht="13.5" thickBot="1">
      <c r="A348" s="359" t="s">
        <v>56</v>
      </c>
      <c r="B348" s="360" t="s">
        <v>57</v>
      </c>
      <c r="C348" s="360"/>
      <c r="D348" s="511"/>
      <c r="E348" s="511"/>
      <c r="F348" s="511"/>
      <c r="G348" s="511"/>
      <c r="H348" s="511"/>
      <c r="I348" s="511"/>
      <c r="J348" s="511"/>
      <c r="K348" s="511"/>
      <c r="L348" s="511"/>
      <c r="M348" s="511"/>
      <c r="N348" s="511"/>
      <c r="O348" s="512"/>
    </row>
    <row r="349" spans="1:15" ht="13.5" thickBot="1">
      <c r="A349" s="523">
        <v>3</v>
      </c>
      <c r="B349" s="214" t="s">
        <v>145</v>
      </c>
      <c r="C349" s="387">
        <v>5</v>
      </c>
      <c r="D349" s="388">
        <v>4.5</v>
      </c>
      <c r="E349" s="291">
        <v>1.1499999999999999</v>
      </c>
      <c r="F349" s="291">
        <v>3.35</v>
      </c>
      <c r="G349" s="291">
        <v>0.74</v>
      </c>
      <c r="H349" s="288" t="s">
        <v>111</v>
      </c>
      <c r="I349" s="389" t="s">
        <v>45</v>
      </c>
      <c r="J349" s="390">
        <f>K349+L349+M349+N349</f>
        <v>121</v>
      </c>
      <c r="K349" s="291">
        <v>10</v>
      </c>
      <c r="L349" s="291">
        <v>20</v>
      </c>
      <c r="M349" s="291">
        <v>1</v>
      </c>
      <c r="N349" s="291">
        <v>90</v>
      </c>
      <c r="O349" s="292">
        <v>20</v>
      </c>
    </row>
    <row r="350" spans="1:15" ht="13.5" thickBot="1">
      <c r="A350" s="308"/>
      <c r="B350" s="309" t="s">
        <v>47</v>
      </c>
      <c r="C350" s="393"/>
      <c r="D350" s="371">
        <f>D349</f>
        <v>4.5</v>
      </c>
      <c r="E350" s="371">
        <f t="shared" ref="E350:G350" si="81">E349</f>
        <v>1.1499999999999999</v>
      </c>
      <c r="F350" s="371">
        <f t="shared" si="81"/>
        <v>3.35</v>
      </c>
      <c r="G350" s="371">
        <f t="shared" si="81"/>
        <v>0.74</v>
      </c>
      <c r="H350" s="329" t="s">
        <v>48</v>
      </c>
      <c r="I350" s="370" t="s">
        <v>48</v>
      </c>
      <c r="J350" s="371">
        <f>J349</f>
        <v>121</v>
      </c>
      <c r="K350" s="371">
        <f t="shared" ref="K350:O350" si="82">K349</f>
        <v>10</v>
      </c>
      <c r="L350" s="371">
        <f t="shared" si="82"/>
        <v>20</v>
      </c>
      <c r="M350" s="371">
        <f t="shared" si="82"/>
        <v>1</v>
      </c>
      <c r="N350" s="371">
        <f t="shared" si="82"/>
        <v>90</v>
      </c>
      <c r="O350" s="371">
        <f t="shared" si="82"/>
        <v>20</v>
      </c>
    </row>
    <row r="351" spans="1:15" ht="13.5" thickBot="1"/>
    <row r="352" spans="1:15" ht="13.5" thickBot="1">
      <c r="A352" s="615" t="s">
        <v>150</v>
      </c>
      <c r="B352" s="616"/>
      <c r="C352" s="421" t="s">
        <v>48</v>
      </c>
      <c r="D352" s="422">
        <f>D342+D343+D344+D345+D346+D349</f>
        <v>30</v>
      </c>
      <c r="E352" s="423">
        <f>E342+E343+E344+E345+E346+E349</f>
        <v>8.990000000000002</v>
      </c>
      <c r="F352" s="423">
        <f>F342+F343+F344+F345+F346+F349</f>
        <v>21.01</v>
      </c>
      <c r="G352" s="423">
        <f>G342+G343+G344+G345+G346+G349</f>
        <v>4.5599999999999996</v>
      </c>
      <c r="H352" s="423" t="s">
        <v>48</v>
      </c>
      <c r="I352" s="424" t="s">
        <v>48</v>
      </c>
      <c r="J352" s="422">
        <f>J342+J343+J344+J345+J346+J349</f>
        <v>786</v>
      </c>
      <c r="K352" s="423">
        <f>K342+K343+K344+K345+K346+K349</f>
        <v>110</v>
      </c>
      <c r="L352" s="423">
        <f>L342+L343+L344+L345+L346+L349</f>
        <v>120</v>
      </c>
      <c r="M352" s="423">
        <f>M342+M343+M344+M345+M346+M349</f>
        <v>6</v>
      </c>
      <c r="N352" s="423">
        <f>N342+N343+N344+N345+N346+N349</f>
        <v>550</v>
      </c>
      <c r="O352" s="424">
        <f>O342+O343+O344+O345+O346+O349</f>
        <v>120</v>
      </c>
    </row>
    <row r="355" spans="1:15" ht="15.75">
      <c r="A355" s="547" t="s">
        <v>110</v>
      </c>
      <c r="B355" s="548"/>
      <c r="C355" s="548"/>
      <c r="D355" s="548"/>
      <c r="E355" s="548"/>
      <c r="F355" s="548"/>
      <c r="G355" s="548"/>
      <c r="H355" s="548"/>
      <c r="I355" s="548"/>
      <c r="J355" s="548"/>
      <c r="K355" s="548"/>
      <c r="L355" s="548"/>
      <c r="M355" s="548"/>
      <c r="N355" s="548"/>
      <c r="O355" s="548"/>
    </row>
    <row r="356" spans="1:15" ht="15.75">
      <c r="A356" s="547" t="s">
        <v>166</v>
      </c>
      <c r="B356" s="547"/>
      <c r="C356" s="547"/>
      <c r="D356" s="547"/>
      <c r="E356" s="547"/>
      <c r="F356" s="547"/>
      <c r="G356" s="547"/>
      <c r="H356" s="547"/>
      <c r="I356" s="547"/>
      <c r="J356" s="547"/>
      <c r="K356" s="547"/>
      <c r="L356" s="547"/>
      <c r="M356" s="547"/>
      <c r="N356" s="547"/>
      <c r="O356" s="547"/>
    </row>
    <row r="357" spans="1:15" ht="15.75">
      <c r="A357" s="522"/>
      <c r="B357" s="522"/>
      <c r="C357" s="522"/>
      <c r="D357" s="522"/>
      <c r="E357" s="522"/>
      <c r="F357" s="522"/>
      <c r="G357" s="522"/>
      <c r="H357" s="522"/>
      <c r="I357" s="522"/>
      <c r="J357" s="522"/>
      <c r="K357" s="522"/>
      <c r="L357" s="522"/>
      <c r="M357" s="522"/>
      <c r="N357" s="522"/>
      <c r="O357" s="522"/>
    </row>
    <row r="358" spans="1:15">
      <c r="A358" s="2"/>
      <c r="B358" s="204" t="s">
        <v>167</v>
      </c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B359" s="203" t="s">
        <v>202</v>
      </c>
    </row>
    <row r="360" spans="1:15">
      <c r="B360" s="203" t="s">
        <v>168</v>
      </c>
    </row>
    <row r="361" spans="1:15">
      <c r="B361" s="203" t="s">
        <v>169</v>
      </c>
    </row>
    <row r="362" spans="1:15">
      <c r="B362" s="203" t="s">
        <v>170</v>
      </c>
    </row>
    <row r="364" spans="1:15" ht="13.5" thickBot="1">
      <c r="B364" s="4" t="s">
        <v>215</v>
      </c>
      <c r="G364" s="5"/>
    </row>
    <row r="365" spans="1:15" ht="13.5" thickBot="1">
      <c r="A365" s="206" t="s">
        <v>8</v>
      </c>
      <c r="B365" s="550" t="s">
        <v>172</v>
      </c>
      <c r="C365" s="553" t="s">
        <v>15</v>
      </c>
      <c r="D365" s="556" t="s">
        <v>9</v>
      </c>
      <c r="E365" s="557"/>
      <c r="F365" s="557"/>
      <c r="G365" s="109"/>
      <c r="H365" s="558" t="s">
        <v>173</v>
      </c>
      <c r="I365" s="561" t="s">
        <v>174</v>
      </c>
      <c r="J365" s="564" t="s">
        <v>13</v>
      </c>
      <c r="K365" s="565"/>
      <c r="L365" s="565"/>
      <c r="M365" s="565"/>
      <c r="N365" s="565"/>
      <c r="O365" s="566"/>
    </row>
    <row r="366" spans="1:15">
      <c r="A366" s="207"/>
      <c r="B366" s="551"/>
      <c r="C366" s="554"/>
      <c r="D366" s="567" t="s">
        <v>16</v>
      </c>
      <c r="E366" s="569" t="s">
        <v>175</v>
      </c>
      <c r="F366" s="571" t="s">
        <v>176</v>
      </c>
      <c r="G366" s="569" t="s">
        <v>177</v>
      </c>
      <c r="H366" s="559"/>
      <c r="I366" s="562"/>
      <c r="J366" s="573" t="s">
        <v>22</v>
      </c>
      <c r="K366" s="574"/>
      <c r="L366" s="574"/>
      <c r="M366" s="575"/>
      <c r="N366" s="571" t="s">
        <v>176</v>
      </c>
      <c r="O366" s="576" t="s">
        <v>178</v>
      </c>
    </row>
    <row r="367" spans="1:15">
      <c r="A367" s="23"/>
      <c r="B367" s="551"/>
      <c r="C367" s="554"/>
      <c r="D367" s="567"/>
      <c r="E367" s="569"/>
      <c r="F367" s="571"/>
      <c r="G367" s="569"/>
      <c r="H367" s="559"/>
      <c r="I367" s="562"/>
      <c r="J367" s="578" t="s">
        <v>16</v>
      </c>
      <c r="K367" s="579" t="s">
        <v>29</v>
      </c>
      <c r="L367" s="582" t="s">
        <v>30</v>
      </c>
      <c r="M367" s="579" t="s">
        <v>23</v>
      </c>
      <c r="N367" s="571"/>
      <c r="O367" s="576"/>
    </row>
    <row r="368" spans="1:15">
      <c r="A368" s="25"/>
      <c r="B368" s="551"/>
      <c r="C368" s="554"/>
      <c r="D368" s="567"/>
      <c r="E368" s="569"/>
      <c r="F368" s="571"/>
      <c r="G368" s="569"/>
      <c r="H368" s="559"/>
      <c r="I368" s="562"/>
      <c r="J368" s="567"/>
      <c r="K368" s="580"/>
      <c r="L368" s="583"/>
      <c r="M368" s="580"/>
      <c r="N368" s="571"/>
      <c r="O368" s="576"/>
    </row>
    <row r="369" spans="1:15">
      <c r="A369" s="25"/>
      <c r="B369" s="551"/>
      <c r="C369" s="554"/>
      <c r="D369" s="567"/>
      <c r="E369" s="569"/>
      <c r="F369" s="571"/>
      <c r="G369" s="569"/>
      <c r="H369" s="559"/>
      <c r="I369" s="562"/>
      <c r="J369" s="567"/>
      <c r="K369" s="580"/>
      <c r="L369" s="583"/>
      <c r="M369" s="580"/>
      <c r="N369" s="571"/>
      <c r="O369" s="576"/>
    </row>
    <row r="370" spans="1:15">
      <c r="A370" s="25"/>
      <c r="B370" s="551"/>
      <c r="C370" s="554"/>
      <c r="D370" s="567"/>
      <c r="E370" s="569"/>
      <c r="F370" s="571"/>
      <c r="G370" s="569"/>
      <c r="H370" s="559"/>
      <c r="I370" s="562"/>
      <c r="J370" s="567"/>
      <c r="K370" s="580"/>
      <c r="L370" s="583"/>
      <c r="M370" s="580"/>
      <c r="N370" s="571"/>
      <c r="O370" s="576"/>
    </row>
    <row r="371" spans="1:15" ht="13.5" thickBot="1">
      <c r="A371" s="46"/>
      <c r="B371" s="552"/>
      <c r="C371" s="555"/>
      <c r="D371" s="568"/>
      <c r="E371" s="570"/>
      <c r="F371" s="572"/>
      <c r="G371" s="570"/>
      <c r="H371" s="560"/>
      <c r="I371" s="563"/>
      <c r="J371" s="568"/>
      <c r="K371" s="581"/>
      <c r="L371" s="584"/>
      <c r="M371" s="581"/>
      <c r="N371" s="572"/>
      <c r="O371" s="577"/>
    </row>
    <row r="372" spans="1:15" ht="13.5" thickBot="1">
      <c r="A372" s="46"/>
      <c r="B372" s="54" t="s">
        <v>37</v>
      </c>
      <c r="C372" s="20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6"/>
    </row>
    <row r="373" spans="1:15" ht="13.5" thickBot="1">
      <c r="A373" s="359" t="s">
        <v>53</v>
      </c>
      <c r="B373" s="360" t="s">
        <v>54</v>
      </c>
      <c r="C373" s="360"/>
      <c r="D373" s="334"/>
      <c r="E373" s="334"/>
      <c r="F373" s="334"/>
      <c r="G373" s="334"/>
      <c r="H373" s="334"/>
      <c r="I373" s="334"/>
      <c r="J373" s="334"/>
      <c r="K373" s="334"/>
      <c r="L373" s="334"/>
      <c r="M373" s="334"/>
      <c r="N373" s="334"/>
      <c r="O373" s="377"/>
    </row>
    <row r="374" spans="1:15">
      <c r="A374" s="25">
        <v>16</v>
      </c>
      <c r="B374" s="220" t="s">
        <v>142</v>
      </c>
      <c r="C374" s="363">
        <v>6</v>
      </c>
      <c r="D374" s="290">
        <v>5</v>
      </c>
      <c r="E374" s="137">
        <v>1.56</v>
      </c>
      <c r="F374" s="137">
        <v>3.44</v>
      </c>
      <c r="G374" s="137">
        <v>0.76</v>
      </c>
      <c r="H374" s="226" t="s">
        <v>180</v>
      </c>
      <c r="I374" s="75" t="s">
        <v>41</v>
      </c>
      <c r="J374" s="365">
        <f t="shared" ref="J374:J376" si="83">K374+L374+M374+N374</f>
        <v>131</v>
      </c>
      <c r="K374" s="137">
        <v>20</v>
      </c>
      <c r="L374" s="137">
        <v>20</v>
      </c>
      <c r="M374" s="137">
        <v>1</v>
      </c>
      <c r="N374" s="137">
        <v>90</v>
      </c>
      <c r="O374" s="137">
        <v>20</v>
      </c>
    </row>
    <row r="375" spans="1:15">
      <c r="A375" s="25">
        <v>17</v>
      </c>
      <c r="B375" s="220" t="s">
        <v>143</v>
      </c>
      <c r="C375" s="366">
        <v>6</v>
      </c>
      <c r="D375" s="290">
        <v>5</v>
      </c>
      <c r="E375" s="137">
        <v>1.56</v>
      </c>
      <c r="F375" s="137">
        <v>3.44</v>
      </c>
      <c r="G375" s="137">
        <v>0.76</v>
      </c>
      <c r="H375" s="226" t="s">
        <v>180</v>
      </c>
      <c r="I375" s="75" t="s">
        <v>41</v>
      </c>
      <c r="J375" s="365">
        <f t="shared" si="83"/>
        <v>131</v>
      </c>
      <c r="K375" s="137">
        <v>20</v>
      </c>
      <c r="L375" s="137">
        <v>20</v>
      </c>
      <c r="M375" s="137">
        <v>1</v>
      </c>
      <c r="N375" s="137">
        <v>90</v>
      </c>
      <c r="O375" s="137">
        <v>20</v>
      </c>
    </row>
    <row r="376" spans="1:15">
      <c r="A376" s="367">
        <v>18</v>
      </c>
      <c r="B376" s="211" t="s">
        <v>144</v>
      </c>
      <c r="C376" s="368">
        <v>6</v>
      </c>
      <c r="D376" s="278">
        <v>5.5</v>
      </c>
      <c r="E376" s="278">
        <v>1.6</v>
      </c>
      <c r="F376" s="278">
        <v>3.9</v>
      </c>
      <c r="G376" s="278">
        <v>0.78</v>
      </c>
      <c r="H376" s="276" t="s">
        <v>180</v>
      </c>
      <c r="I376" s="279" t="s">
        <v>45</v>
      </c>
      <c r="J376" s="278">
        <f t="shared" si="83"/>
        <v>141</v>
      </c>
      <c r="K376" s="278">
        <v>20</v>
      </c>
      <c r="L376" s="278">
        <v>20</v>
      </c>
      <c r="M376" s="278">
        <v>1</v>
      </c>
      <c r="N376" s="278">
        <v>100</v>
      </c>
      <c r="O376" s="278">
        <v>20</v>
      </c>
    </row>
    <row r="377" spans="1:15">
      <c r="A377" s="367" t="s">
        <v>186</v>
      </c>
      <c r="B377" s="211" t="s">
        <v>163</v>
      </c>
      <c r="C377" s="589">
        <v>6</v>
      </c>
      <c r="D377" s="591">
        <v>5.5</v>
      </c>
      <c r="E377" s="591">
        <v>1.6</v>
      </c>
      <c r="F377" s="591">
        <v>3.9</v>
      </c>
      <c r="G377" s="591">
        <v>0.78</v>
      </c>
      <c r="H377" s="592" t="s">
        <v>111</v>
      </c>
      <c r="I377" s="593" t="s">
        <v>45</v>
      </c>
      <c r="J377" s="594">
        <f>K377+L377+M377+N377</f>
        <v>141</v>
      </c>
      <c r="K377" s="591">
        <v>20</v>
      </c>
      <c r="L377" s="591">
        <v>20</v>
      </c>
      <c r="M377" s="591">
        <v>1</v>
      </c>
      <c r="N377" s="591">
        <v>100</v>
      </c>
      <c r="O377" s="591">
        <v>20</v>
      </c>
    </row>
    <row r="378" spans="1:15" ht="13.5" thickBot="1">
      <c r="A378" s="367" t="s">
        <v>187</v>
      </c>
      <c r="B378" s="211" t="s">
        <v>153</v>
      </c>
      <c r="C378" s="590"/>
      <c r="D378" s="591"/>
      <c r="E378" s="591"/>
      <c r="F378" s="591"/>
      <c r="G378" s="591"/>
      <c r="H378" s="591"/>
      <c r="I378" s="593"/>
      <c r="J378" s="594"/>
      <c r="K378" s="591"/>
      <c r="L378" s="591"/>
      <c r="M378" s="591"/>
      <c r="N378" s="591"/>
      <c r="O378" s="591"/>
    </row>
    <row r="379" spans="1:15" ht="13.5" thickBot="1">
      <c r="A379" s="308"/>
      <c r="B379" s="309" t="s">
        <v>47</v>
      </c>
      <c r="C379" s="308"/>
      <c r="D379" s="369">
        <f>SUM(D374:D378)</f>
        <v>21</v>
      </c>
      <c r="E379" s="329">
        <f>SUM(E374:E378)</f>
        <v>6.32</v>
      </c>
      <c r="F379" s="329">
        <f>SUM(F374:F378)</f>
        <v>14.68</v>
      </c>
      <c r="G379" s="329">
        <f>SUM(G374:G378)</f>
        <v>3.08</v>
      </c>
      <c r="H379" s="329" t="s">
        <v>48</v>
      </c>
      <c r="I379" s="370" t="s">
        <v>48</v>
      </c>
      <c r="J379" s="371">
        <f>SUM(J374:J378)</f>
        <v>544</v>
      </c>
      <c r="K379" s="329">
        <f>SUM(K374:K378)</f>
        <v>80</v>
      </c>
      <c r="L379" s="329">
        <f>SUM(L374:L378)</f>
        <v>80</v>
      </c>
      <c r="M379" s="329">
        <f>SUM(M374:M378)</f>
        <v>4</v>
      </c>
      <c r="N379" s="329">
        <f>SUM(N374:N378)</f>
        <v>380</v>
      </c>
      <c r="O379" s="370">
        <f>SUM(O374:O378)</f>
        <v>80</v>
      </c>
    </row>
    <row r="380" spans="1:15" ht="13.5" thickBot="1">
      <c r="A380" s="359" t="s">
        <v>58</v>
      </c>
      <c r="B380" s="360" t="s">
        <v>59</v>
      </c>
      <c r="C380" s="360"/>
      <c r="D380" s="511"/>
      <c r="E380" s="511"/>
      <c r="F380" s="511"/>
      <c r="G380" s="511"/>
      <c r="H380" s="511"/>
      <c r="I380" s="511"/>
      <c r="J380" s="511"/>
      <c r="K380" s="511"/>
      <c r="L380" s="511"/>
      <c r="M380" s="511"/>
      <c r="N380" s="511"/>
      <c r="O380" s="512"/>
    </row>
    <row r="381" spans="1:15">
      <c r="A381" s="509">
        <v>1</v>
      </c>
      <c r="B381" s="398" t="s">
        <v>146</v>
      </c>
      <c r="C381" s="468">
        <v>6</v>
      </c>
      <c r="D381" s="400">
        <v>2.5</v>
      </c>
      <c r="E381" s="399">
        <v>0.71</v>
      </c>
      <c r="F381" s="399">
        <v>1.79</v>
      </c>
      <c r="G381" s="399">
        <v>0</v>
      </c>
      <c r="H381" s="255" t="s">
        <v>111</v>
      </c>
      <c r="I381" s="473" t="s">
        <v>45</v>
      </c>
      <c r="J381" s="471">
        <f>K381+L381+M381+N381</f>
        <v>70</v>
      </c>
      <c r="K381" s="401">
        <v>20</v>
      </c>
      <c r="L381" s="401"/>
      <c r="M381" s="399">
        <v>0</v>
      </c>
      <c r="N381" s="399">
        <v>50</v>
      </c>
      <c r="O381" s="258">
        <v>0</v>
      </c>
    </row>
    <row r="382" spans="1:15">
      <c r="A382" s="367">
        <v>2</v>
      </c>
      <c r="B382" s="402" t="s">
        <v>147</v>
      </c>
      <c r="C382" s="469">
        <v>6</v>
      </c>
      <c r="D382" s="273">
        <v>2.5</v>
      </c>
      <c r="E382" s="278">
        <v>0.79</v>
      </c>
      <c r="F382" s="278">
        <v>1.71</v>
      </c>
      <c r="G382" s="278">
        <v>0.68</v>
      </c>
      <c r="H382" s="276" t="s">
        <v>111</v>
      </c>
      <c r="I382" s="224" t="s">
        <v>45</v>
      </c>
      <c r="J382" s="472">
        <f>K382+L382+M382+N382</f>
        <v>73</v>
      </c>
      <c r="K382" s="403"/>
      <c r="L382" s="403">
        <v>20</v>
      </c>
      <c r="M382" s="278">
        <v>3</v>
      </c>
      <c r="N382" s="278">
        <v>50</v>
      </c>
      <c r="O382" s="280">
        <v>20</v>
      </c>
    </row>
    <row r="383" spans="1:15" ht="13.5" thickBot="1">
      <c r="A383" s="367">
        <v>3</v>
      </c>
      <c r="B383" s="402" t="s">
        <v>148</v>
      </c>
      <c r="C383" s="469">
        <v>6</v>
      </c>
      <c r="D383" s="273">
        <v>4</v>
      </c>
      <c r="E383" s="278">
        <v>1.28</v>
      </c>
      <c r="F383" s="278">
        <v>2.72</v>
      </c>
      <c r="G383" s="278">
        <v>1.1599999999999999</v>
      </c>
      <c r="H383" s="276" t="s">
        <v>111</v>
      </c>
      <c r="I383" s="224" t="s">
        <v>45</v>
      </c>
      <c r="J383" s="472">
        <f t="shared" ref="J383" si="84">K383+L383+M383+N383</f>
        <v>103</v>
      </c>
      <c r="K383" s="403"/>
      <c r="L383" s="403">
        <v>30</v>
      </c>
      <c r="M383" s="278">
        <v>3</v>
      </c>
      <c r="N383" s="278">
        <v>70</v>
      </c>
      <c r="O383" s="280">
        <v>30</v>
      </c>
    </row>
    <row r="384" spans="1:15" ht="13.5" thickBot="1">
      <c r="A384" s="308"/>
      <c r="B384" s="309" t="s">
        <v>47</v>
      </c>
      <c r="C384" s="309"/>
      <c r="D384" s="371">
        <f>SUM(D381:D383)</f>
        <v>9</v>
      </c>
      <c r="E384" s="371">
        <f t="shared" ref="E384:G384" si="85">SUM(E381:E383)</f>
        <v>2.7800000000000002</v>
      </c>
      <c r="F384" s="371">
        <f t="shared" si="85"/>
        <v>6.2200000000000006</v>
      </c>
      <c r="G384" s="371">
        <f t="shared" si="85"/>
        <v>1.8399999999999999</v>
      </c>
      <c r="H384" s="329" t="s">
        <v>48</v>
      </c>
      <c r="I384" s="370" t="s">
        <v>48</v>
      </c>
      <c r="J384" s="371">
        <f>SUM(J381:J383)</f>
        <v>246</v>
      </c>
      <c r="K384" s="371">
        <f t="shared" ref="K384:O384" si="86">SUM(K381:K383)</f>
        <v>20</v>
      </c>
      <c r="L384" s="371">
        <f t="shared" si="86"/>
        <v>50</v>
      </c>
      <c r="M384" s="371">
        <f t="shared" si="86"/>
        <v>6</v>
      </c>
      <c r="N384" s="371">
        <f t="shared" si="86"/>
        <v>170</v>
      </c>
      <c r="O384" s="371">
        <f t="shared" si="86"/>
        <v>50</v>
      </c>
    </row>
    <row r="385" spans="1:15" ht="13.5" thickBot="1"/>
    <row r="386" spans="1:15" ht="13.5" thickBot="1">
      <c r="A386" s="615" t="s">
        <v>151</v>
      </c>
      <c r="B386" s="616"/>
      <c r="C386" s="421" t="s">
        <v>48</v>
      </c>
      <c r="D386" s="422">
        <f>D374+D375+D376+D377+D381+D382+D383</f>
        <v>30</v>
      </c>
      <c r="E386" s="423">
        <f>E374+E375+E376+E377+E381+E382+E383</f>
        <v>9.1</v>
      </c>
      <c r="F386" s="423">
        <f>F374+F375+F376+F377+F381+F382+F383</f>
        <v>20.9</v>
      </c>
      <c r="G386" s="423">
        <f>G374+G375+G376+G377+G381+G382+G383</f>
        <v>4.92</v>
      </c>
      <c r="H386" s="423" t="s">
        <v>48</v>
      </c>
      <c r="I386" s="424" t="s">
        <v>48</v>
      </c>
      <c r="J386" s="422">
        <f>J374+J375+J376+J377+J381+J382+J383</f>
        <v>790</v>
      </c>
      <c r="K386" s="423">
        <f>K374+K375+K376+K377+K381+K382+K383</f>
        <v>100</v>
      </c>
      <c r="L386" s="423">
        <f>L374+L375+L376+L377+L381+L382+L383</f>
        <v>130</v>
      </c>
      <c r="M386" s="423">
        <f>M374+M375+M376+M377+M381+M382+M383</f>
        <v>10</v>
      </c>
      <c r="N386" s="423">
        <f>N374+N375+N376+N377+N381+N382+N383</f>
        <v>550</v>
      </c>
      <c r="O386" s="424">
        <f>O374+O375+O376+O377+O381+O382+O383</f>
        <v>130</v>
      </c>
    </row>
    <row r="389" spans="1:15" ht="15.75">
      <c r="A389" s="547" t="s">
        <v>110</v>
      </c>
      <c r="B389" s="548"/>
      <c r="C389" s="548"/>
      <c r="D389" s="548"/>
      <c r="E389" s="548"/>
      <c r="F389" s="548"/>
      <c r="G389" s="548"/>
      <c r="H389" s="548"/>
      <c r="I389" s="548"/>
      <c r="J389" s="548"/>
      <c r="K389" s="548"/>
      <c r="L389" s="548"/>
      <c r="M389" s="548"/>
      <c r="N389" s="548"/>
      <c r="O389" s="548"/>
    </row>
    <row r="390" spans="1:15" ht="15.75">
      <c r="A390" s="547" t="s">
        <v>166</v>
      </c>
      <c r="B390" s="547"/>
      <c r="C390" s="547"/>
      <c r="D390" s="547"/>
      <c r="E390" s="547"/>
      <c r="F390" s="547"/>
      <c r="G390" s="547"/>
      <c r="H390" s="547"/>
      <c r="I390" s="547"/>
      <c r="J390" s="547"/>
      <c r="K390" s="547"/>
      <c r="L390" s="547"/>
      <c r="M390" s="547"/>
      <c r="N390" s="547"/>
      <c r="O390" s="547"/>
    </row>
    <row r="391" spans="1:15" ht="15.75">
      <c r="A391" s="522"/>
      <c r="B391" s="522"/>
      <c r="C391" s="522"/>
      <c r="D391" s="522"/>
      <c r="E391" s="522"/>
      <c r="F391" s="522"/>
      <c r="G391" s="522"/>
      <c r="H391" s="522"/>
      <c r="I391" s="522"/>
      <c r="J391" s="522"/>
      <c r="K391" s="522"/>
      <c r="L391" s="522"/>
      <c r="M391" s="522"/>
      <c r="N391" s="522"/>
      <c r="O391" s="522"/>
    </row>
    <row r="392" spans="1:15">
      <c r="A392" s="2"/>
      <c r="B392" s="204" t="s">
        <v>167</v>
      </c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B393" s="203" t="s">
        <v>202</v>
      </c>
    </row>
    <row r="394" spans="1:15">
      <c r="B394" s="203" t="s">
        <v>168</v>
      </c>
    </row>
    <row r="395" spans="1:15">
      <c r="B395" s="203" t="s">
        <v>169</v>
      </c>
    </row>
    <row r="396" spans="1:15">
      <c r="B396" s="203" t="s">
        <v>170</v>
      </c>
    </row>
    <row r="398" spans="1:15" ht="13.5" thickBot="1">
      <c r="B398" s="4" t="s">
        <v>216</v>
      </c>
      <c r="G398" s="5"/>
    </row>
    <row r="399" spans="1:15" ht="13.5" thickBot="1">
      <c r="A399" s="206" t="s">
        <v>8</v>
      </c>
      <c r="B399" s="550" t="s">
        <v>172</v>
      </c>
      <c r="C399" s="553" t="s">
        <v>15</v>
      </c>
      <c r="D399" s="556" t="s">
        <v>9</v>
      </c>
      <c r="E399" s="557"/>
      <c r="F399" s="557"/>
      <c r="G399" s="109"/>
      <c r="H399" s="558" t="s">
        <v>173</v>
      </c>
      <c r="I399" s="561" t="s">
        <v>174</v>
      </c>
      <c r="J399" s="564" t="s">
        <v>13</v>
      </c>
      <c r="K399" s="565"/>
      <c r="L399" s="565"/>
      <c r="M399" s="565"/>
      <c r="N399" s="565"/>
      <c r="O399" s="566"/>
    </row>
    <row r="400" spans="1:15">
      <c r="A400" s="207"/>
      <c r="B400" s="551"/>
      <c r="C400" s="554"/>
      <c r="D400" s="567" t="s">
        <v>16</v>
      </c>
      <c r="E400" s="569" t="s">
        <v>175</v>
      </c>
      <c r="F400" s="571" t="s">
        <v>176</v>
      </c>
      <c r="G400" s="569" t="s">
        <v>177</v>
      </c>
      <c r="H400" s="559"/>
      <c r="I400" s="562"/>
      <c r="J400" s="573" t="s">
        <v>22</v>
      </c>
      <c r="K400" s="574"/>
      <c r="L400" s="574"/>
      <c r="M400" s="575"/>
      <c r="N400" s="571" t="s">
        <v>176</v>
      </c>
      <c r="O400" s="576" t="s">
        <v>178</v>
      </c>
    </row>
    <row r="401" spans="1:15">
      <c r="A401" s="23"/>
      <c r="B401" s="551"/>
      <c r="C401" s="554"/>
      <c r="D401" s="567"/>
      <c r="E401" s="569"/>
      <c r="F401" s="571"/>
      <c r="G401" s="569"/>
      <c r="H401" s="559"/>
      <c r="I401" s="562"/>
      <c r="J401" s="578" t="s">
        <v>16</v>
      </c>
      <c r="K401" s="579" t="s">
        <v>29</v>
      </c>
      <c r="L401" s="582" t="s">
        <v>30</v>
      </c>
      <c r="M401" s="579" t="s">
        <v>23</v>
      </c>
      <c r="N401" s="571"/>
      <c r="O401" s="576"/>
    </row>
    <row r="402" spans="1:15">
      <c r="A402" s="25"/>
      <c r="B402" s="551"/>
      <c r="C402" s="554"/>
      <c r="D402" s="567"/>
      <c r="E402" s="569"/>
      <c r="F402" s="571"/>
      <c r="G402" s="569"/>
      <c r="H402" s="559"/>
      <c r="I402" s="562"/>
      <c r="J402" s="567"/>
      <c r="K402" s="580"/>
      <c r="L402" s="583"/>
      <c r="M402" s="580"/>
      <c r="N402" s="571"/>
      <c r="O402" s="576"/>
    </row>
    <row r="403" spans="1:15">
      <c r="A403" s="25"/>
      <c r="B403" s="551"/>
      <c r="C403" s="554"/>
      <c r="D403" s="567"/>
      <c r="E403" s="569"/>
      <c r="F403" s="571"/>
      <c r="G403" s="569"/>
      <c r="H403" s="559"/>
      <c r="I403" s="562"/>
      <c r="J403" s="567"/>
      <c r="K403" s="580"/>
      <c r="L403" s="583"/>
      <c r="M403" s="580"/>
      <c r="N403" s="571"/>
      <c r="O403" s="576"/>
    </row>
    <row r="404" spans="1:15">
      <c r="A404" s="25"/>
      <c r="B404" s="551"/>
      <c r="C404" s="554"/>
      <c r="D404" s="567"/>
      <c r="E404" s="569"/>
      <c r="F404" s="571"/>
      <c r="G404" s="569"/>
      <c r="H404" s="559"/>
      <c r="I404" s="562"/>
      <c r="J404" s="567"/>
      <c r="K404" s="580"/>
      <c r="L404" s="583"/>
      <c r="M404" s="580"/>
      <c r="N404" s="571"/>
      <c r="O404" s="576"/>
    </row>
    <row r="405" spans="1:15" ht="13.5" thickBot="1">
      <c r="A405" s="46"/>
      <c r="B405" s="552"/>
      <c r="C405" s="555"/>
      <c r="D405" s="568"/>
      <c r="E405" s="570"/>
      <c r="F405" s="572"/>
      <c r="G405" s="570"/>
      <c r="H405" s="560"/>
      <c r="I405" s="563"/>
      <c r="J405" s="568"/>
      <c r="K405" s="581"/>
      <c r="L405" s="584"/>
      <c r="M405" s="581"/>
      <c r="N405" s="572"/>
      <c r="O405" s="577"/>
    </row>
    <row r="406" spans="1:15" ht="13.5" thickBot="1">
      <c r="A406" s="46"/>
      <c r="B406" s="54" t="s">
        <v>37</v>
      </c>
      <c r="C406" s="20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6"/>
    </row>
    <row r="407" spans="1:15" ht="13.5" thickBot="1">
      <c r="A407" s="359" t="s">
        <v>53</v>
      </c>
      <c r="B407" s="360" t="s">
        <v>54</v>
      </c>
      <c r="C407" s="360"/>
      <c r="D407" s="334"/>
      <c r="E407" s="334"/>
      <c r="F407" s="334"/>
      <c r="G407" s="334"/>
      <c r="H407" s="334"/>
      <c r="I407" s="334"/>
      <c r="J407" s="334"/>
      <c r="K407" s="334"/>
      <c r="L407" s="334"/>
      <c r="M407" s="334"/>
      <c r="N407" s="334"/>
      <c r="O407" s="377"/>
    </row>
    <row r="408" spans="1:15">
      <c r="A408" s="25">
        <v>20</v>
      </c>
      <c r="B408" s="493" t="s">
        <v>149</v>
      </c>
      <c r="C408" s="363">
        <v>7</v>
      </c>
      <c r="D408" s="364">
        <v>1</v>
      </c>
      <c r="E408" s="137">
        <v>0.4</v>
      </c>
      <c r="F408" s="137">
        <v>0.6</v>
      </c>
      <c r="G408" s="137">
        <v>0</v>
      </c>
      <c r="H408" s="226" t="s">
        <v>111</v>
      </c>
      <c r="I408" s="75" t="s">
        <v>41</v>
      </c>
      <c r="J408" s="365">
        <f t="shared" ref="J408" si="87">K408+L408+M408+N408</f>
        <v>25</v>
      </c>
      <c r="K408" s="137">
        <v>10</v>
      </c>
      <c r="L408" s="137"/>
      <c r="M408" s="137">
        <v>0</v>
      </c>
      <c r="N408" s="137">
        <v>15</v>
      </c>
      <c r="O408" s="137"/>
    </row>
    <row r="409" spans="1:15">
      <c r="A409" s="367" t="s">
        <v>188</v>
      </c>
      <c r="B409" s="211" t="s">
        <v>155</v>
      </c>
      <c r="C409" s="589">
        <v>7</v>
      </c>
      <c r="D409" s="612">
        <v>4</v>
      </c>
      <c r="E409" s="591">
        <v>1.62</v>
      </c>
      <c r="F409" s="591">
        <v>2.38</v>
      </c>
      <c r="G409" s="591">
        <v>0.79</v>
      </c>
      <c r="H409" s="592" t="s">
        <v>180</v>
      </c>
      <c r="I409" s="593" t="s">
        <v>45</v>
      </c>
      <c r="J409" s="594">
        <f>K409+L409+M409+N409</f>
        <v>101</v>
      </c>
      <c r="K409" s="591">
        <v>20</v>
      </c>
      <c r="L409" s="591">
        <v>20</v>
      </c>
      <c r="M409" s="591">
        <v>1</v>
      </c>
      <c r="N409" s="591">
        <v>60</v>
      </c>
      <c r="O409" s="591">
        <v>20</v>
      </c>
    </row>
    <row r="410" spans="1:15" ht="13.5" thickBot="1">
      <c r="A410" s="367" t="s">
        <v>189</v>
      </c>
      <c r="B410" s="222" t="s">
        <v>154</v>
      </c>
      <c r="C410" s="590"/>
      <c r="D410" s="613"/>
      <c r="E410" s="607"/>
      <c r="F410" s="607"/>
      <c r="G410" s="607"/>
      <c r="H410" s="607"/>
      <c r="I410" s="610"/>
      <c r="J410" s="611"/>
      <c r="K410" s="607"/>
      <c r="L410" s="607"/>
      <c r="M410" s="607"/>
      <c r="N410" s="607"/>
      <c r="O410" s="607"/>
    </row>
    <row r="411" spans="1:15" ht="13.5" thickBot="1">
      <c r="A411" s="308"/>
      <c r="B411" s="309" t="s">
        <v>47</v>
      </c>
      <c r="C411" s="308"/>
      <c r="D411" s="369">
        <f>SUM(D408:D410)</f>
        <v>5</v>
      </c>
      <c r="E411" s="329">
        <f>SUM(E408:E410)</f>
        <v>2.02</v>
      </c>
      <c r="F411" s="329">
        <f>SUM(F408:F410)</f>
        <v>2.98</v>
      </c>
      <c r="G411" s="329">
        <f>SUM(G408:G410)</f>
        <v>0.79</v>
      </c>
      <c r="H411" s="329" t="s">
        <v>48</v>
      </c>
      <c r="I411" s="370" t="s">
        <v>48</v>
      </c>
      <c r="J411" s="371">
        <f>SUM(J408:J410)</f>
        <v>126</v>
      </c>
      <c r="K411" s="329">
        <f>SUM(K408:K410)</f>
        <v>30</v>
      </c>
      <c r="L411" s="329">
        <f>SUM(L408:L410)</f>
        <v>20</v>
      </c>
      <c r="M411" s="329">
        <f>SUM(M408:M410)</f>
        <v>1</v>
      </c>
      <c r="N411" s="329">
        <f>SUM(N408:N410)</f>
        <v>75</v>
      </c>
      <c r="O411" s="370">
        <f>SUM(O408:O410)</f>
        <v>20</v>
      </c>
    </row>
    <row r="412" spans="1:15" ht="13.5" thickBot="1">
      <c r="A412" s="359" t="s">
        <v>56</v>
      </c>
      <c r="B412" s="360" t="s">
        <v>57</v>
      </c>
      <c r="C412" s="360"/>
      <c r="D412" s="511"/>
      <c r="E412" s="511"/>
      <c r="F412" s="511"/>
      <c r="G412" s="511"/>
      <c r="H412" s="511"/>
      <c r="I412" s="511"/>
      <c r="J412" s="511"/>
      <c r="K412" s="511"/>
      <c r="L412" s="511"/>
      <c r="M412" s="511"/>
      <c r="N412" s="511"/>
      <c r="O412" s="512"/>
    </row>
    <row r="413" spans="1:15">
      <c r="A413" s="386" t="s">
        <v>192</v>
      </c>
      <c r="B413" s="494" t="s">
        <v>158</v>
      </c>
      <c r="C413" s="609">
        <v>7</v>
      </c>
      <c r="D413" s="618">
        <v>4</v>
      </c>
      <c r="E413" s="591">
        <v>1.2</v>
      </c>
      <c r="F413" s="591">
        <v>2.8</v>
      </c>
      <c r="G413" s="591">
        <v>0.79</v>
      </c>
      <c r="H413" s="592" t="s">
        <v>111</v>
      </c>
      <c r="I413" s="593" t="s">
        <v>45</v>
      </c>
      <c r="J413" s="594">
        <f>K413+L413+M413+N413</f>
        <v>101</v>
      </c>
      <c r="K413" s="591">
        <v>10</v>
      </c>
      <c r="L413" s="591">
        <v>20</v>
      </c>
      <c r="M413" s="591">
        <v>1</v>
      </c>
      <c r="N413" s="591">
        <v>70</v>
      </c>
      <c r="O413" s="608">
        <v>20</v>
      </c>
    </row>
    <row r="414" spans="1:15" ht="13.5" thickBot="1">
      <c r="A414" s="392" t="s">
        <v>193</v>
      </c>
      <c r="B414" s="342" t="s">
        <v>159</v>
      </c>
      <c r="C414" s="617"/>
      <c r="D414" s="619"/>
      <c r="E414" s="607"/>
      <c r="F414" s="607"/>
      <c r="G414" s="607"/>
      <c r="H414" s="607"/>
      <c r="I414" s="610"/>
      <c r="J414" s="611"/>
      <c r="K414" s="607"/>
      <c r="L414" s="607"/>
      <c r="M414" s="607"/>
      <c r="N414" s="607"/>
      <c r="O414" s="614"/>
    </row>
    <row r="415" spans="1:15" ht="13.5" thickBot="1">
      <c r="A415" s="308"/>
      <c r="B415" s="309" t="s">
        <v>47</v>
      </c>
      <c r="C415" s="393"/>
      <c r="D415" s="371">
        <f>D413</f>
        <v>4</v>
      </c>
      <c r="E415" s="371">
        <f t="shared" ref="E415:G415" si="88">E413</f>
        <v>1.2</v>
      </c>
      <c r="F415" s="371">
        <f t="shared" si="88"/>
        <v>2.8</v>
      </c>
      <c r="G415" s="371">
        <f t="shared" si="88"/>
        <v>0.79</v>
      </c>
      <c r="H415" s="329" t="s">
        <v>48</v>
      </c>
      <c r="I415" s="370" t="s">
        <v>48</v>
      </c>
      <c r="J415" s="371">
        <f>J413</f>
        <v>101</v>
      </c>
      <c r="K415" s="371">
        <f t="shared" ref="K415:O415" si="89">K413</f>
        <v>10</v>
      </c>
      <c r="L415" s="371">
        <f t="shared" si="89"/>
        <v>20</v>
      </c>
      <c r="M415" s="371">
        <f t="shared" si="89"/>
        <v>1</v>
      </c>
      <c r="N415" s="371">
        <f t="shared" si="89"/>
        <v>70</v>
      </c>
      <c r="O415" s="371">
        <f t="shared" si="89"/>
        <v>20</v>
      </c>
    </row>
    <row r="416" spans="1:15" ht="13.5" thickBot="1">
      <c r="A416" s="359" t="s">
        <v>58</v>
      </c>
      <c r="B416" s="360" t="s">
        <v>59</v>
      </c>
      <c r="C416" s="360"/>
      <c r="D416" s="511"/>
      <c r="E416" s="511"/>
      <c r="F416" s="511"/>
      <c r="G416" s="511"/>
      <c r="H416" s="511"/>
      <c r="I416" s="511"/>
      <c r="J416" s="511"/>
      <c r="K416" s="511"/>
      <c r="L416" s="511"/>
      <c r="M416" s="511"/>
      <c r="N416" s="511"/>
      <c r="O416" s="512"/>
    </row>
    <row r="417" spans="1:15">
      <c r="A417" s="367">
        <v>4</v>
      </c>
      <c r="B417" s="402" t="s">
        <v>146</v>
      </c>
      <c r="C417" s="469">
        <v>7</v>
      </c>
      <c r="D417" s="273">
        <v>2.5</v>
      </c>
      <c r="E417" s="278">
        <v>0.71</v>
      </c>
      <c r="F417" s="278">
        <v>1.79</v>
      </c>
      <c r="G417" s="278">
        <v>0</v>
      </c>
      <c r="H417" s="276" t="s">
        <v>111</v>
      </c>
      <c r="I417" s="224" t="s">
        <v>45</v>
      </c>
      <c r="J417" s="472">
        <f t="shared" ref="J417:J418" si="90">K417+L417+M417+N417</f>
        <v>70</v>
      </c>
      <c r="K417" s="403">
        <v>20</v>
      </c>
      <c r="L417" s="403"/>
      <c r="M417" s="278">
        <v>0</v>
      </c>
      <c r="N417" s="278">
        <v>50</v>
      </c>
      <c r="O417" s="280">
        <v>0</v>
      </c>
    </row>
    <row r="418" spans="1:15" ht="13.5" thickBot="1">
      <c r="A418" s="404">
        <v>5</v>
      </c>
      <c r="B418" s="341" t="s">
        <v>147</v>
      </c>
      <c r="C418" s="470">
        <v>7</v>
      </c>
      <c r="D418" s="474">
        <v>3.5</v>
      </c>
      <c r="E418" s="405">
        <v>1.24</v>
      </c>
      <c r="F418" s="405">
        <v>2.2599999999999998</v>
      </c>
      <c r="G418" s="405">
        <v>1.1299999999999999</v>
      </c>
      <c r="H418" s="406" t="s">
        <v>111</v>
      </c>
      <c r="I418" s="475" t="s">
        <v>45</v>
      </c>
      <c r="J418" s="472">
        <f t="shared" si="90"/>
        <v>93</v>
      </c>
      <c r="K418" s="407"/>
      <c r="L418" s="407">
        <v>30</v>
      </c>
      <c r="M418" s="405">
        <v>3</v>
      </c>
      <c r="N418" s="405">
        <v>60</v>
      </c>
      <c r="O418" s="408">
        <v>30</v>
      </c>
    </row>
    <row r="419" spans="1:15" ht="13.5" thickBot="1">
      <c r="A419" s="308"/>
      <c r="B419" s="309" t="s">
        <v>47</v>
      </c>
      <c r="C419" s="309"/>
      <c r="D419" s="371">
        <f>SUM(D417:D418)</f>
        <v>6</v>
      </c>
      <c r="E419" s="371">
        <f t="shared" ref="E419:G419" si="91">SUM(E417:E418)</f>
        <v>1.95</v>
      </c>
      <c r="F419" s="371">
        <f t="shared" si="91"/>
        <v>4.05</v>
      </c>
      <c r="G419" s="371">
        <f t="shared" si="91"/>
        <v>1.1299999999999999</v>
      </c>
      <c r="H419" s="329" t="s">
        <v>48</v>
      </c>
      <c r="I419" s="370" t="s">
        <v>48</v>
      </c>
      <c r="J419" s="371">
        <f>J417+J418</f>
        <v>163</v>
      </c>
      <c r="K419" s="371">
        <f t="shared" ref="K419:O419" si="92">K417+K418</f>
        <v>20</v>
      </c>
      <c r="L419" s="371">
        <f t="shared" si="92"/>
        <v>30</v>
      </c>
      <c r="M419" s="371">
        <f t="shared" si="92"/>
        <v>3</v>
      </c>
      <c r="N419" s="371">
        <f t="shared" si="92"/>
        <v>110</v>
      </c>
      <c r="O419" s="371">
        <f t="shared" si="92"/>
        <v>30</v>
      </c>
    </row>
    <row r="420" spans="1:15" ht="13.5" thickBot="1">
      <c r="A420" s="410" t="s">
        <v>195</v>
      </c>
      <c r="B420" s="411" t="s">
        <v>165</v>
      </c>
      <c r="C420" s="412">
        <v>7</v>
      </c>
      <c r="D420" s="420">
        <v>15</v>
      </c>
      <c r="E420" s="414">
        <v>3</v>
      </c>
      <c r="F420" s="414">
        <v>12</v>
      </c>
      <c r="G420" s="414">
        <v>5</v>
      </c>
      <c r="H420" s="415" t="s">
        <v>48</v>
      </c>
      <c r="I420" s="414" t="s">
        <v>45</v>
      </c>
      <c r="J420" s="416">
        <f>M420+N420</f>
        <v>375</v>
      </c>
      <c r="K420" s="414"/>
      <c r="L420" s="414"/>
      <c r="M420" s="417">
        <v>75</v>
      </c>
      <c r="N420" s="417">
        <v>300</v>
      </c>
      <c r="O420" s="418">
        <v>125</v>
      </c>
    </row>
    <row r="421" spans="1:15" ht="13.5" thickBot="1"/>
    <row r="422" spans="1:15" ht="13.5" thickBot="1">
      <c r="A422" s="615" t="s">
        <v>152</v>
      </c>
      <c r="B422" s="616"/>
      <c r="C422" s="421" t="s">
        <v>48</v>
      </c>
      <c r="D422" s="422">
        <f>D408+D409+D413+D417+D418+D420</f>
        <v>30</v>
      </c>
      <c r="E422" s="423">
        <f>E408+E409+E413+E417+E418+E420</f>
        <v>8.17</v>
      </c>
      <c r="F422" s="423">
        <f>F408+F409+F413+F417+F418+F420</f>
        <v>21.83</v>
      </c>
      <c r="G422" s="423">
        <f>G408+G409+G413+G417+G418+G420</f>
        <v>7.71</v>
      </c>
      <c r="H422" s="423" t="s">
        <v>48</v>
      </c>
      <c r="I422" s="424" t="s">
        <v>48</v>
      </c>
      <c r="J422" s="422">
        <f>J408+J409+J413+J417+J418+J420</f>
        <v>765</v>
      </c>
      <c r="K422" s="423">
        <f>K408+K409+K413+K417+K418+K420</f>
        <v>60</v>
      </c>
      <c r="L422" s="423">
        <f>L408+L409+L413+L417+L418+L420</f>
        <v>70</v>
      </c>
      <c r="M422" s="423">
        <f>M408+M409+M413+M417+M418+M420</f>
        <v>80</v>
      </c>
      <c r="N422" s="423">
        <f>N408+N409+N413+N417+N418+N420</f>
        <v>555</v>
      </c>
      <c r="O422" s="424">
        <f>O408+O409+O413+O417+O418+O420</f>
        <v>195</v>
      </c>
    </row>
  </sheetData>
  <mergeCells count="349">
    <mergeCell ref="A422:B422"/>
    <mergeCell ref="L413:L414"/>
    <mergeCell ref="M413:M414"/>
    <mergeCell ref="N413:N414"/>
    <mergeCell ref="O413:O414"/>
    <mergeCell ref="C413:C414"/>
    <mergeCell ref="D413:D414"/>
    <mergeCell ref="E413:E414"/>
    <mergeCell ref="F413:F414"/>
    <mergeCell ref="G413:G414"/>
    <mergeCell ref="H413:H414"/>
    <mergeCell ref="I413:I414"/>
    <mergeCell ref="J413:J414"/>
    <mergeCell ref="K413:K414"/>
    <mergeCell ref="L409:L410"/>
    <mergeCell ref="M409:M410"/>
    <mergeCell ref="N409:N410"/>
    <mergeCell ref="O409:O410"/>
    <mergeCell ref="C409:C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A386:B386"/>
    <mergeCell ref="A389:O389"/>
    <mergeCell ref="A390:O390"/>
    <mergeCell ref="B399:B405"/>
    <mergeCell ref="C399:C405"/>
    <mergeCell ref="D399:F399"/>
    <mergeCell ref="H399:H405"/>
    <mergeCell ref="I399:I405"/>
    <mergeCell ref="J399:O399"/>
    <mergeCell ref="D400:D405"/>
    <mergeCell ref="E400:E405"/>
    <mergeCell ref="F400:F405"/>
    <mergeCell ref="G400:G405"/>
    <mergeCell ref="J400:M400"/>
    <mergeCell ref="N400:N405"/>
    <mergeCell ref="O400:O405"/>
    <mergeCell ref="J401:J405"/>
    <mergeCell ref="K401:K405"/>
    <mergeCell ref="L401:L405"/>
    <mergeCell ref="M401:M405"/>
    <mergeCell ref="C377:C378"/>
    <mergeCell ref="D377:D378"/>
    <mergeCell ref="E377:E378"/>
    <mergeCell ref="F377:F378"/>
    <mergeCell ref="G377:G378"/>
    <mergeCell ref="H377:H378"/>
    <mergeCell ref="I377:I378"/>
    <mergeCell ref="J377:J378"/>
    <mergeCell ref="K377:K378"/>
    <mergeCell ref="L377:L378"/>
    <mergeCell ref="M377:M378"/>
    <mergeCell ref="N377:N378"/>
    <mergeCell ref="O377:O378"/>
    <mergeCell ref="A355:O355"/>
    <mergeCell ref="A356:O356"/>
    <mergeCell ref="B365:B371"/>
    <mergeCell ref="C365:C371"/>
    <mergeCell ref="D365:F365"/>
    <mergeCell ref="H365:H371"/>
    <mergeCell ref="I365:I371"/>
    <mergeCell ref="J365:O365"/>
    <mergeCell ref="D366:D371"/>
    <mergeCell ref="E366:E371"/>
    <mergeCell ref="F366:F371"/>
    <mergeCell ref="G366:G371"/>
    <mergeCell ref="J366:M366"/>
    <mergeCell ref="N366:N371"/>
    <mergeCell ref="O366:O371"/>
    <mergeCell ref="J367:J371"/>
    <mergeCell ref="K367:K371"/>
    <mergeCell ref="L367:L371"/>
    <mergeCell ref="M367:M371"/>
    <mergeCell ref="A352:B352"/>
    <mergeCell ref="A323:O323"/>
    <mergeCell ref="A324:O324"/>
    <mergeCell ref="B333:B339"/>
    <mergeCell ref="C333:C339"/>
    <mergeCell ref="D333:F333"/>
    <mergeCell ref="H333:H339"/>
    <mergeCell ref="I333:I339"/>
    <mergeCell ref="J333:O333"/>
    <mergeCell ref="D334:D339"/>
    <mergeCell ref="E334:E339"/>
    <mergeCell ref="F334:F339"/>
    <mergeCell ref="G334:G339"/>
    <mergeCell ref="J334:M334"/>
    <mergeCell ref="N334:N339"/>
    <mergeCell ref="O334:O339"/>
    <mergeCell ref="J335:J339"/>
    <mergeCell ref="K335:K339"/>
    <mergeCell ref="L335:L339"/>
    <mergeCell ref="M335:M339"/>
    <mergeCell ref="A320:B320"/>
    <mergeCell ref="C315:C316"/>
    <mergeCell ref="D315:D316"/>
    <mergeCell ref="E315:E316"/>
    <mergeCell ref="F315:F316"/>
    <mergeCell ref="G315:G316"/>
    <mergeCell ref="H315:H316"/>
    <mergeCell ref="I315:I316"/>
    <mergeCell ref="J315:J316"/>
    <mergeCell ref="K315:K316"/>
    <mergeCell ref="L315:L316"/>
    <mergeCell ref="M315:M316"/>
    <mergeCell ref="N315:N316"/>
    <mergeCell ref="O315:O316"/>
    <mergeCell ref="L306:L307"/>
    <mergeCell ref="M306:M307"/>
    <mergeCell ref="N306:N307"/>
    <mergeCell ref="O306:O307"/>
    <mergeCell ref="C306:C307"/>
    <mergeCell ref="D306:D307"/>
    <mergeCell ref="E306:E307"/>
    <mergeCell ref="F306:F307"/>
    <mergeCell ref="G306:G307"/>
    <mergeCell ref="H306:H307"/>
    <mergeCell ref="I306:I307"/>
    <mergeCell ref="J306:J307"/>
    <mergeCell ref="K306:K307"/>
    <mergeCell ref="A284:O284"/>
    <mergeCell ref="A285:O285"/>
    <mergeCell ref="B294:B300"/>
    <mergeCell ref="C294:C300"/>
    <mergeCell ref="D294:F294"/>
    <mergeCell ref="H294:H300"/>
    <mergeCell ref="I294:I300"/>
    <mergeCell ref="J294:O294"/>
    <mergeCell ref="D295:D300"/>
    <mergeCell ref="E295:E300"/>
    <mergeCell ref="F295:F300"/>
    <mergeCell ref="G295:G300"/>
    <mergeCell ref="J295:M295"/>
    <mergeCell ref="N295:N300"/>
    <mergeCell ref="O295:O300"/>
    <mergeCell ref="J296:J300"/>
    <mergeCell ref="K296:K300"/>
    <mergeCell ref="L296:L300"/>
    <mergeCell ref="M296:M300"/>
    <mergeCell ref="A281:B281"/>
    <mergeCell ref="A249:O249"/>
    <mergeCell ref="A250:O250"/>
    <mergeCell ref="B259:B265"/>
    <mergeCell ref="C259:C265"/>
    <mergeCell ref="D259:F259"/>
    <mergeCell ref="H259:H265"/>
    <mergeCell ref="I259:I265"/>
    <mergeCell ref="J259:O259"/>
    <mergeCell ref="D260:D265"/>
    <mergeCell ref="E260:E265"/>
    <mergeCell ref="F260:F265"/>
    <mergeCell ref="G260:G265"/>
    <mergeCell ref="J260:M260"/>
    <mergeCell ref="N260:N265"/>
    <mergeCell ref="O260:O265"/>
    <mergeCell ref="J261:J265"/>
    <mergeCell ref="K261:K265"/>
    <mergeCell ref="L261:L265"/>
    <mergeCell ref="M261:M265"/>
    <mergeCell ref="A247:B247"/>
    <mergeCell ref="A213:O213"/>
    <mergeCell ref="A214:O214"/>
    <mergeCell ref="B223:B229"/>
    <mergeCell ref="C223:C229"/>
    <mergeCell ref="D223:F223"/>
    <mergeCell ref="H223:H229"/>
    <mergeCell ref="I223:I229"/>
    <mergeCell ref="J223:O223"/>
    <mergeCell ref="D224:D229"/>
    <mergeCell ref="E224:E229"/>
    <mergeCell ref="F224:F229"/>
    <mergeCell ref="G224:G229"/>
    <mergeCell ref="J224:M224"/>
    <mergeCell ref="N224:N229"/>
    <mergeCell ref="O224:O229"/>
    <mergeCell ref="J225:J229"/>
    <mergeCell ref="K225:K229"/>
    <mergeCell ref="L225:L229"/>
    <mergeCell ref="M225:M229"/>
    <mergeCell ref="A212:B212"/>
    <mergeCell ref="A174:O174"/>
    <mergeCell ref="A175:O175"/>
    <mergeCell ref="B183:B189"/>
    <mergeCell ref="C183:C189"/>
    <mergeCell ref="D183:F183"/>
    <mergeCell ref="H183:H189"/>
    <mergeCell ref="I183:I189"/>
    <mergeCell ref="J183:O183"/>
    <mergeCell ref="D184:D189"/>
    <mergeCell ref="E184:E189"/>
    <mergeCell ref="F184:F189"/>
    <mergeCell ref="G184:G189"/>
    <mergeCell ref="J184:M184"/>
    <mergeCell ref="N184:N189"/>
    <mergeCell ref="O184:O189"/>
    <mergeCell ref="J185:J189"/>
    <mergeCell ref="K185:K189"/>
    <mergeCell ref="L185:L189"/>
    <mergeCell ref="M185:M189"/>
    <mergeCell ref="J164:L164"/>
    <mergeCell ref="J165:L165"/>
    <mergeCell ref="I166:L166"/>
    <mergeCell ref="B168:G170"/>
    <mergeCell ref="D162:D163"/>
    <mergeCell ref="E162:E163"/>
    <mergeCell ref="F162:F163"/>
    <mergeCell ref="G162:G163"/>
    <mergeCell ref="J162:L162"/>
    <mergeCell ref="J163:L163"/>
    <mergeCell ref="D160:D161"/>
    <mergeCell ref="E160:E161"/>
    <mergeCell ref="F160:F161"/>
    <mergeCell ref="G160:G161"/>
    <mergeCell ref="J160:L160"/>
    <mergeCell ref="J161:L161"/>
    <mergeCell ref="D153:E153"/>
    <mergeCell ref="F153:G153"/>
    <mergeCell ref="I156:L156"/>
    <mergeCell ref="D157:D158"/>
    <mergeCell ref="E157:E158"/>
    <mergeCell ref="F157:F158"/>
    <mergeCell ref="G157:G158"/>
    <mergeCell ref="J122:J126"/>
    <mergeCell ref="K122:K126"/>
    <mergeCell ref="L122:L126"/>
    <mergeCell ref="M122:M126"/>
    <mergeCell ref="A127:B127"/>
    <mergeCell ref="A128:B128"/>
    <mergeCell ref="H120:H126"/>
    <mergeCell ref="I120:I126"/>
    <mergeCell ref="J120:O120"/>
    <mergeCell ref="D121:D126"/>
    <mergeCell ref="E121:E126"/>
    <mergeCell ref="F121:F126"/>
    <mergeCell ref="G121:G126"/>
    <mergeCell ref="J121:M121"/>
    <mergeCell ref="N121:N126"/>
    <mergeCell ref="O121:O126"/>
    <mergeCell ref="A111:B111"/>
    <mergeCell ref="A113:B113"/>
    <mergeCell ref="B119:E119"/>
    <mergeCell ref="B120:B126"/>
    <mergeCell ref="C120:C126"/>
    <mergeCell ref="D120:F120"/>
    <mergeCell ref="A104:B104"/>
    <mergeCell ref="A105:B105"/>
    <mergeCell ref="A106:B106"/>
    <mergeCell ref="A108:B108"/>
    <mergeCell ref="A109:B109"/>
    <mergeCell ref="A110:B110"/>
    <mergeCell ref="O83:O84"/>
    <mergeCell ref="P83:P84"/>
    <mergeCell ref="A100:B100"/>
    <mergeCell ref="A101:B101"/>
    <mergeCell ref="A102:B102"/>
    <mergeCell ref="A103:B103"/>
    <mergeCell ref="I83:I84"/>
    <mergeCell ref="J83:J84"/>
    <mergeCell ref="K83:K84"/>
    <mergeCell ref="L83:L84"/>
    <mergeCell ref="M83:M84"/>
    <mergeCell ref="N83:N84"/>
    <mergeCell ref="C83:C84"/>
    <mergeCell ref="D83:D84"/>
    <mergeCell ref="E83:E84"/>
    <mergeCell ref="F83:F84"/>
    <mergeCell ref="G83:G84"/>
    <mergeCell ref="H83:H84"/>
    <mergeCell ref="K80:K81"/>
    <mergeCell ref="L80:L81"/>
    <mergeCell ref="M80:M81"/>
    <mergeCell ref="N80:N81"/>
    <mergeCell ref="O80:O81"/>
    <mergeCell ref="P80:P81"/>
    <mergeCell ref="O73:O74"/>
    <mergeCell ref="P73:P74"/>
    <mergeCell ref="C80:C81"/>
    <mergeCell ref="D80:D81"/>
    <mergeCell ref="E80:E81"/>
    <mergeCell ref="F80:F81"/>
    <mergeCell ref="G80:G81"/>
    <mergeCell ref="H80:H81"/>
    <mergeCell ref="I80:I81"/>
    <mergeCell ref="J80:J81"/>
    <mergeCell ref="I73:I74"/>
    <mergeCell ref="J73:J74"/>
    <mergeCell ref="K73:K74"/>
    <mergeCell ref="L73:L74"/>
    <mergeCell ref="M73:M74"/>
    <mergeCell ref="N73:N74"/>
    <mergeCell ref="C73:C74"/>
    <mergeCell ref="D73:D74"/>
    <mergeCell ref="E73:E74"/>
    <mergeCell ref="F73:F74"/>
    <mergeCell ref="G73:G74"/>
    <mergeCell ref="H73:H74"/>
    <mergeCell ref="K70:K71"/>
    <mergeCell ref="L70:L71"/>
    <mergeCell ref="M70:M71"/>
    <mergeCell ref="N70:N71"/>
    <mergeCell ref="O70:O71"/>
    <mergeCell ref="P70:P71"/>
    <mergeCell ref="O46:O47"/>
    <mergeCell ref="P46:P47"/>
    <mergeCell ref="C70:C71"/>
    <mergeCell ref="D70:D71"/>
    <mergeCell ref="E70:E71"/>
    <mergeCell ref="F70:F71"/>
    <mergeCell ref="G70:G71"/>
    <mergeCell ref="H70:H71"/>
    <mergeCell ref="I70:I71"/>
    <mergeCell ref="J70:J71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A2:O2"/>
    <mergeCell ref="A3:O3"/>
    <mergeCell ref="B12:B18"/>
    <mergeCell ref="C12:C18"/>
    <mergeCell ref="D12:F12"/>
    <mergeCell ref="H12:H18"/>
    <mergeCell ref="I12:I18"/>
    <mergeCell ref="J12:O12"/>
    <mergeCell ref="D13:D18"/>
    <mergeCell ref="E13:E18"/>
    <mergeCell ref="F13:F18"/>
    <mergeCell ref="G13:G18"/>
    <mergeCell ref="J13:M13"/>
    <mergeCell ref="N13:N18"/>
    <mergeCell ref="O13:O18"/>
    <mergeCell ref="J14:J18"/>
    <mergeCell ref="K14:K18"/>
    <mergeCell ref="L14:L18"/>
    <mergeCell ref="M14:M18"/>
  </mergeCells>
  <pageMargins left="0.70866141732283472" right="0.70866141732283472" top="0.74803149606299213" bottom="0.31496062992125984" header="0.31496062992125984" footer="0.31496062992125984"/>
  <pageSetup paperSize="9" orientation="landscape" r:id="rId1"/>
  <headerFooter>
    <oddHeader>&amp;CZałącznik Nr 11 do uchwały Nr 50 Rady WMiI z dnia 12 marca 2013 roku</oddHeader>
  </headerFooter>
  <rowBreaks count="9" manualBreakCount="9">
    <brk id="118" max="16383" man="1"/>
    <brk id="152" max="16383" man="1"/>
    <brk id="172" max="16383" man="1"/>
    <brk id="212" max="16383" man="1"/>
    <brk id="248" max="16383" man="1"/>
    <brk id="282" max="16383" man="1"/>
    <brk id="322" max="16383" man="1"/>
    <brk id="353" max="16383" man="1"/>
    <brk id="3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33"/>
  <sheetViews>
    <sheetView tabSelected="1" zoomScale="130" zoomScaleNormal="130" workbookViewId="0">
      <selection activeCell="B7" sqref="B7"/>
    </sheetView>
  </sheetViews>
  <sheetFormatPr defaultColWidth="0" defaultRowHeight="12.75"/>
  <cols>
    <col min="1" max="1" width="3.7109375" customWidth="1"/>
    <col min="2" max="2" width="38.5703125" customWidth="1"/>
    <col min="3" max="15" width="6.7109375" customWidth="1"/>
    <col min="16" max="17" width="7" customWidth="1"/>
    <col min="18" max="18" width="9.140625" customWidth="1"/>
  </cols>
  <sheetData>
    <row r="2" spans="1:17" ht="15.75">
      <c r="A2" s="547" t="s">
        <v>110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236"/>
      <c r="Q2" s="236"/>
    </row>
    <row r="3" spans="1:17" ht="15.75">
      <c r="A3" s="547" t="s">
        <v>203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235"/>
      <c r="Q3" s="235"/>
    </row>
    <row r="4" spans="1:17" ht="15.7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>
      <c r="A5" s="2"/>
      <c r="B5" s="204" t="s">
        <v>167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B6" s="203" t="s">
        <v>202</v>
      </c>
    </row>
    <row r="7" spans="1:17">
      <c r="B7" s="203" t="s">
        <v>168</v>
      </c>
    </row>
    <row r="8" spans="1:17">
      <c r="B8" s="203" t="s">
        <v>169</v>
      </c>
    </row>
    <row r="9" spans="1:17">
      <c r="B9" s="203" t="s">
        <v>170</v>
      </c>
    </row>
    <row r="11" spans="1:17" ht="13.5" thickBot="1">
      <c r="B11" s="4" t="s">
        <v>171</v>
      </c>
      <c r="G11" s="5"/>
    </row>
    <row r="12" spans="1:17" ht="13.5" customHeight="1" thickBot="1">
      <c r="A12" s="206" t="s">
        <v>8</v>
      </c>
      <c r="B12" s="550" t="s">
        <v>172</v>
      </c>
      <c r="C12" s="553" t="s">
        <v>15</v>
      </c>
      <c r="D12" s="556" t="s">
        <v>9</v>
      </c>
      <c r="E12" s="557"/>
      <c r="F12" s="557"/>
      <c r="G12" s="109"/>
      <c r="H12" s="558" t="s">
        <v>173</v>
      </c>
      <c r="I12" s="561" t="s">
        <v>174</v>
      </c>
      <c r="J12" s="564" t="s">
        <v>13</v>
      </c>
      <c r="K12" s="565"/>
      <c r="L12" s="565"/>
      <c r="M12" s="565"/>
      <c r="N12" s="565"/>
      <c r="O12" s="566"/>
      <c r="P12" s="244"/>
      <c r="Q12" s="244"/>
    </row>
    <row r="13" spans="1:17" ht="12.75" customHeight="1">
      <c r="A13" s="207"/>
      <c r="B13" s="551"/>
      <c r="C13" s="554"/>
      <c r="D13" s="567" t="s">
        <v>16</v>
      </c>
      <c r="E13" s="569" t="s">
        <v>175</v>
      </c>
      <c r="F13" s="571" t="s">
        <v>176</v>
      </c>
      <c r="G13" s="569" t="s">
        <v>177</v>
      </c>
      <c r="H13" s="559"/>
      <c r="I13" s="562"/>
      <c r="J13" s="573" t="s">
        <v>22</v>
      </c>
      <c r="K13" s="574"/>
      <c r="L13" s="574"/>
      <c r="M13" s="575"/>
      <c r="N13" s="571" t="s">
        <v>176</v>
      </c>
      <c r="O13" s="576" t="s">
        <v>178</v>
      </c>
      <c r="P13" s="241"/>
      <c r="Q13" s="241"/>
    </row>
    <row r="14" spans="1:17">
      <c r="A14" s="23"/>
      <c r="B14" s="551"/>
      <c r="C14" s="554"/>
      <c r="D14" s="567"/>
      <c r="E14" s="569"/>
      <c r="F14" s="571"/>
      <c r="G14" s="569"/>
      <c r="H14" s="559"/>
      <c r="I14" s="562"/>
      <c r="J14" s="578" t="s">
        <v>16</v>
      </c>
      <c r="K14" s="579" t="s">
        <v>29</v>
      </c>
      <c r="L14" s="582" t="s">
        <v>30</v>
      </c>
      <c r="M14" s="579" t="s">
        <v>23</v>
      </c>
      <c r="N14" s="571"/>
      <c r="O14" s="576"/>
      <c r="P14" s="208"/>
      <c r="Q14" s="208"/>
    </row>
    <row r="15" spans="1:17">
      <c r="A15" s="25"/>
      <c r="B15" s="551"/>
      <c r="C15" s="554"/>
      <c r="D15" s="567"/>
      <c r="E15" s="569"/>
      <c r="F15" s="571"/>
      <c r="G15" s="569"/>
      <c r="H15" s="559"/>
      <c r="I15" s="562"/>
      <c r="J15" s="567"/>
      <c r="K15" s="580"/>
      <c r="L15" s="583"/>
      <c r="M15" s="580"/>
      <c r="N15" s="571"/>
      <c r="O15" s="576"/>
      <c r="P15" s="19"/>
      <c r="Q15" s="19"/>
    </row>
    <row r="16" spans="1:17">
      <c r="A16" s="25"/>
      <c r="B16" s="551"/>
      <c r="C16" s="554"/>
      <c r="D16" s="567"/>
      <c r="E16" s="569"/>
      <c r="F16" s="571"/>
      <c r="G16" s="569"/>
      <c r="H16" s="559"/>
      <c r="I16" s="562"/>
      <c r="J16" s="567"/>
      <c r="K16" s="580"/>
      <c r="L16" s="583"/>
      <c r="M16" s="580"/>
      <c r="N16" s="571"/>
      <c r="O16" s="576"/>
      <c r="P16" s="33"/>
      <c r="Q16" s="33"/>
    </row>
    <row r="17" spans="1:17">
      <c r="A17" s="25"/>
      <c r="B17" s="551"/>
      <c r="C17" s="554"/>
      <c r="D17" s="567"/>
      <c r="E17" s="569"/>
      <c r="F17" s="571"/>
      <c r="G17" s="569"/>
      <c r="H17" s="559"/>
      <c r="I17" s="562"/>
      <c r="J17" s="567"/>
      <c r="K17" s="580"/>
      <c r="L17" s="583"/>
      <c r="M17" s="580"/>
      <c r="N17" s="571"/>
      <c r="O17" s="576"/>
      <c r="P17" s="33"/>
      <c r="Q17" s="33"/>
    </row>
    <row r="18" spans="1:17" ht="13.5" thickBot="1">
      <c r="A18" s="46"/>
      <c r="B18" s="552"/>
      <c r="C18" s="555"/>
      <c r="D18" s="568"/>
      <c r="E18" s="570"/>
      <c r="F18" s="572"/>
      <c r="G18" s="570"/>
      <c r="H18" s="560"/>
      <c r="I18" s="563"/>
      <c r="J18" s="568"/>
      <c r="K18" s="581"/>
      <c r="L18" s="584"/>
      <c r="M18" s="581"/>
      <c r="N18" s="572"/>
      <c r="O18" s="577"/>
      <c r="P18" s="33"/>
      <c r="Q18" s="33"/>
    </row>
    <row r="19" spans="1:17" ht="13.5" thickBot="1">
      <c r="A19" s="46"/>
      <c r="B19" s="54" t="s">
        <v>37</v>
      </c>
      <c r="C19" s="20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6"/>
      <c r="P19" s="33"/>
      <c r="Q19" s="33"/>
    </row>
    <row r="20" spans="1:17" ht="13.5" thickBot="1">
      <c r="A20" s="245" t="s">
        <v>38</v>
      </c>
      <c r="B20" s="246" t="s">
        <v>39</v>
      </c>
      <c r="C20" s="246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8"/>
      <c r="P20" s="33"/>
      <c r="Q20" s="33"/>
    </row>
    <row r="21" spans="1:17">
      <c r="A21" s="249">
        <v>1</v>
      </c>
      <c r="B21" s="250" t="s">
        <v>40</v>
      </c>
      <c r="C21" s="251">
        <v>1</v>
      </c>
      <c r="D21" s="252">
        <v>2</v>
      </c>
      <c r="E21" s="253">
        <v>1</v>
      </c>
      <c r="F21" s="253">
        <f>D21-E21</f>
        <v>1</v>
      </c>
      <c r="G21" s="254">
        <v>2</v>
      </c>
      <c r="H21" s="255" t="s">
        <v>111</v>
      </c>
      <c r="I21" s="256" t="s">
        <v>179</v>
      </c>
      <c r="J21" s="252">
        <f>K21+L21+M21+N21</f>
        <v>60</v>
      </c>
      <c r="K21" s="255"/>
      <c r="L21" s="255">
        <v>30</v>
      </c>
      <c r="M21" s="255">
        <v>0</v>
      </c>
      <c r="N21" s="257">
        <v>30</v>
      </c>
      <c r="O21" s="258">
        <v>30</v>
      </c>
      <c r="P21" s="33">
        <f>J21/D21</f>
        <v>30</v>
      </c>
    </row>
    <row r="22" spans="1:17">
      <c r="A22" s="259">
        <v>2</v>
      </c>
      <c r="B22" s="260" t="s">
        <v>40</v>
      </c>
      <c r="C22" s="261">
        <v>2</v>
      </c>
      <c r="D22" s="262">
        <v>2</v>
      </c>
      <c r="E22" s="263">
        <v>1</v>
      </c>
      <c r="F22" s="264">
        <v>1</v>
      </c>
      <c r="G22" s="264">
        <v>2</v>
      </c>
      <c r="H22" s="492" t="s">
        <v>111</v>
      </c>
      <c r="I22" s="265" t="s">
        <v>179</v>
      </c>
      <c r="J22" s="266">
        <f t="shared" ref="J22:J32" si="0">K22+L22+M22+N22</f>
        <v>60</v>
      </c>
      <c r="K22" s="267"/>
      <c r="L22" s="267">
        <v>30</v>
      </c>
      <c r="M22" s="268">
        <v>0</v>
      </c>
      <c r="N22" s="268">
        <v>30</v>
      </c>
      <c r="O22" s="269">
        <v>30</v>
      </c>
      <c r="P22" s="33">
        <f t="shared" ref="P22:P33" si="1">J22/D22</f>
        <v>30</v>
      </c>
      <c r="Q22" s="33"/>
    </row>
    <row r="23" spans="1:17">
      <c r="A23" s="259">
        <v>3</v>
      </c>
      <c r="B23" s="270" t="s">
        <v>40</v>
      </c>
      <c r="C23" s="261">
        <v>3</v>
      </c>
      <c r="D23" s="262">
        <v>2</v>
      </c>
      <c r="E23" s="263">
        <v>1</v>
      </c>
      <c r="F23" s="264">
        <v>1</v>
      </c>
      <c r="G23" s="264">
        <v>2</v>
      </c>
      <c r="H23" s="492" t="s">
        <v>111</v>
      </c>
      <c r="I23" s="265" t="s">
        <v>179</v>
      </c>
      <c r="J23" s="266">
        <f t="shared" si="0"/>
        <v>60</v>
      </c>
      <c r="K23" s="267"/>
      <c r="L23" s="267">
        <v>30</v>
      </c>
      <c r="M23" s="268">
        <v>0</v>
      </c>
      <c r="N23" s="268">
        <v>30</v>
      </c>
      <c r="O23" s="269">
        <v>30</v>
      </c>
      <c r="P23" s="33">
        <f t="shared" si="1"/>
        <v>30</v>
      </c>
      <c r="Q23" s="33"/>
    </row>
    <row r="24" spans="1:17">
      <c r="A24" s="259">
        <v>4</v>
      </c>
      <c r="B24" s="270" t="s">
        <v>40</v>
      </c>
      <c r="C24" s="261">
        <v>4</v>
      </c>
      <c r="D24" s="262">
        <v>2</v>
      </c>
      <c r="E24" s="263">
        <v>1</v>
      </c>
      <c r="F24" s="264">
        <v>1</v>
      </c>
      <c r="G24" s="264">
        <v>2</v>
      </c>
      <c r="H24" s="492" t="s">
        <v>180</v>
      </c>
      <c r="I24" s="265" t="s">
        <v>179</v>
      </c>
      <c r="J24" s="266">
        <f t="shared" si="0"/>
        <v>60</v>
      </c>
      <c r="K24" s="267"/>
      <c r="L24" s="267">
        <v>30</v>
      </c>
      <c r="M24" s="268">
        <v>0</v>
      </c>
      <c r="N24" s="268">
        <v>30</v>
      </c>
      <c r="O24" s="269">
        <v>30</v>
      </c>
      <c r="P24" s="33">
        <f t="shared" si="1"/>
        <v>30</v>
      </c>
      <c r="Q24" s="33"/>
    </row>
    <row r="25" spans="1:17">
      <c r="A25" s="259">
        <v>5</v>
      </c>
      <c r="B25" s="271" t="s">
        <v>42</v>
      </c>
      <c r="C25" s="272">
        <v>1</v>
      </c>
      <c r="D25" s="273">
        <v>1</v>
      </c>
      <c r="E25" s="274">
        <v>0.5</v>
      </c>
      <c r="F25" s="275">
        <v>0.5</v>
      </c>
      <c r="G25" s="275">
        <v>0.5</v>
      </c>
      <c r="H25" s="276" t="s">
        <v>111</v>
      </c>
      <c r="I25" s="277" t="s">
        <v>179</v>
      </c>
      <c r="J25" s="266">
        <f t="shared" si="0"/>
        <v>28</v>
      </c>
      <c r="K25" s="278"/>
      <c r="L25" s="278">
        <v>14</v>
      </c>
      <c r="M25" s="279">
        <v>0</v>
      </c>
      <c r="N25" s="279">
        <v>14</v>
      </c>
      <c r="O25" s="280">
        <v>14</v>
      </c>
      <c r="P25" s="33">
        <f t="shared" si="1"/>
        <v>28</v>
      </c>
      <c r="Q25" s="33"/>
    </row>
    <row r="26" spans="1:17">
      <c r="A26" s="259">
        <v>6</v>
      </c>
      <c r="B26" s="281" t="s">
        <v>42</v>
      </c>
      <c r="C26" s="272">
        <v>2</v>
      </c>
      <c r="D26" s="273">
        <v>1</v>
      </c>
      <c r="E26" s="274">
        <v>0.5</v>
      </c>
      <c r="F26" s="275">
        <v>0.5</v>
      </c>
      <c r="G26" s="275">
        <v>0.5</v>
      </c>
      <c r="H26" s="276" t="s">
        <v>111</v>
      </c>
      <c r="I26" s="277" t="s">
        <v>179</v>
      </c>
      <c r="J26" s="266">
        <f t="shared" si="0"/>
        <v>28</v>
      </c>
      <c r="K26" s="278"/>
      <c r="L26" s="278">
        <v>14</v>
      </c>
      <c r="M26" s="279">
        <v>0</v>
      </c>
      <c r="N26" s="279">
        <v>14</v>
      </c>
      <c r="O26" s="280">
        <v>14</v>
      </c>
      <c r="P26" s="33">
        <f t="shared" si="1"/>
        <v>28</v>
      </c>
      <c r="Q26" s="33"/>
    </row>
    <row r="27" spans="1:17">
      <c r="A27" s="259">
        <v>7</v>
      </c>
      <c r="B27" s="281" t="s">
        <v>112</v>
      </c>
      <c r="C27" s="272">
        <v>1</v>
      </c>
      <c r="D27" s="273">
        <v>2</v>
      </c>
      <c r="E27" s="274">
        <v>1</v>
      </c>
      <c r="F27" s="275">
        <v>1</v>
      </c>
      <c r="G27" s="275">
        <v>0</v>
      </c>
      <c r="H27" s="276" t="s">
        <v>111</v>
      </c>
      <c r="I27" s="277" t="s">
        <v>179</v>
      </c>
      <c r="J27" s="266">
        <f t="shared" si="0"/>
        <v>60</v>
      </c>
      <c r="K27" s="278">
        <v>30</v>
      </c>
      <c r="L27" s="278"/>
      <c r="M27" s="279">
        <v>0</v>
      </c>
      <c r="N27" s="279">
        <v>30</v>
      </c>
      <c r="O27" s="280">
        <v>0</v>
      </c>
      <c r="P27" s="33">
        <f t="shared" si="1"/>
        <v>30</v>
      </c>
      <c r="Q27" s="33"/>
    </row>
    <row r="28" spans="1:17">
      <c r="A28" s="259">
        <v>8</v>
      </c>
      <c r="B28" s="281" t="s">
        <v>181</v>
      </c>
      <c r="C28" s="272">
        <v>2</v>
      </c>
      <c r="D28" s="273">
        <v>2</v>
      </c>
      <c r="E28" s="274">
        <v>1</v>
      </c>
      <c r="F28" s="275">
        <v>1</v>
      </c>
      <c r="G28" s="275">
        <v>0</v>
      </c>
      <c r="H28" s="276" t="s">
        <v>111</v>
      </c>
      <c r="I28" s="277" t="s">
        <v>179</v>
      </c>
      <c r="J28" s="266">
        <f t="shared" si="0"/>
        <v>60</v>
      </c>
      <c r="K28" s="278">
        <v>30</v>
      </c>
      <c r="L28" s="278"/>
      <c r="M28" s="279">
        <v>0</v>
      </c>
      <c r="N28" s="279">
        <v>30</v>
      </c>
      <c r="O28" s="280">
        <v>0</v>
      </c>
      <c r="P28" s="33">
        <f t="shared" si="1"/>
        <v>30</v>
      </c>
      <c r="Q28" s="33"/>
    </row>
    <row r="29" spans="1:17">
      <c r="A29" s="282">
        <v>9</v>
      </c>
      <c r="B29" s="283" t="s">
        <v>62</v>
      </c>
      <c r="C29" s="284">
        <v>1</v>
      </c>
      <c r="D29" s="285">
        <v>0.25</v>
      </c>
      <c r="E29" s="286">
        <v>0.25</v>
      </c>
      <c r="F29" s="287">
        <v>0</v>
      </c>
      <c r="G29" s="287">
        <v>0</v>
      </c>
      <c r="H29" s="288" t="s">
        <v>182</v>
      </c>
      <c r="I29" s="289" t="s">
        <v>41</v>
      </c>
      <c r="J29" s="290">
        <f t="shared" si="0"/>
        <v>7</v>
      </c>
      <c r="K29" s="291">
        <v>2</v>
      </c>
      <c r="L29" s="291"/>
      <c r="M29" s="289">
        <v>2</v>
      </c>
      <c r="N29" s="289">
        <v>3</v>
      </c>
      <c r="O29" s="292">
        <v>0</v>
      </c>
      <c r="P29" s="33">
        <f t="shared" si="1"/>
        <v>28</v>
      </c>
      <c r="Q29" s="33"/>
    </row>
    <row r="30" spans="1:17">
      <c r="A30" s="282">
        <v>10</v>
      </c>
      <c r="B30" s="283" t="s">
        <v>63</v>
      </c>
      <c r="C30" s="284">
        <v>1</v>
      </c>
      <c r="D30" s="285">
        <v>0.25</v>
      </c>
      <c r="E30" s="286">
        <v>0.25</v>
      </c>
      <c r="F30" s="287">
        <v>0</v>
      </c>
      <c r="G30" s="287">
        <v>0</v>
      </c>
      <c r="H30" s="288" t="s">
        <v>182</v>
      </c>
      <c r="I30" s="289" t="s">
        <v>41</v>
      </c>
      <c r="J30" s="290">
        <f t="shared" si="0"/>
        <v>7</v>
      </c>
      <c r="K30" s="291">
        <v>2</v>
      </c>
      <c r="L30" s="291"/>
      <c r="M30" s="289">
        <v>2</v>
      </c>
      <c r="N30" s="289">
        <v>3</v>
      </c>
      <c r="O30" s="292">
        <v>0</v>
      </c>
      <c r="P30" s="33">
        <f t="shared" si="1"/>
        <v>28</v>
      </c>
      <c r="Q30" s="33"/>
    </row>
    <row r="31" spans="1:17">
      <c r="A31" s="282">
        <v>11</v>
      </c>
      <c r="B31" s="293" t="s">
        <v>64</v>
      </c>
      <c r="C31" s="284">
        <v>1</v>
      </c>
      <c r="D31" s="285">
        <v>0.5</v>
      </c>
      <c r="E31" s="286">
        <v>0.25</v>
      </c>
      <c r="F31" s="294">
        <v>0.25</v>
      </c>
      <c r="G31" s="287">
        <v>0</v>
      </c>
      <c r="H31" s="288" t="s">
        <v>182</v>
      </c>
      <c r="I31" s="289" t="s">
        <v>41</v>
      </c>
      <c r="J31" s="290">
        <f t="shared" si="0"/>
        <v>12</v>
      </c>
      <c r="K31" s="291">
        <v>4</v>
      </c>
      <c r="L31" s="291"/>
      <c r="M31" s="289">
        <v>2</v>
      </c>
      <c r="N31" s="289">
        <v>6</v>
      </c>
      <c r="O31" s="292">
        <v>0</v>
      </c>
      <c r="P31" s="33">
        <f t="shared" si="1"/>
        <v>24</v>
      </c>
      <c r="Q31" s="33"/>
    </row>
    <row r="32" spans="1:17" ht="13.5" thickBot="1">
      <c r="A32" s="295">
        <v>12</v>
      </c>
      <c r="B32" s="296" t="s">
        <v>183</v>
      </c>
      <c r="C32" s="297">
        <v>1</v>
      </c>
      <c r="D32" s="298">
        <v>0.5</v>
      </c>
      <c r="E32" s="299">
        <v>0.25</v>
      </c>
      <c r="F32" s="300">
        <v>0.25</v>
      </c>
      <c r="G32" s="301">
        <v>0</v>
      </c>
      <c r="H32" s="302" t="s">
        <v>182</v>
      </c>
      <c r="I32" s="303" t="s">
        <v>41</v>
      </c>
      <c r="J32" s="304">
        <f t="shared" si="0"/>
        <v>12</v>
      </c>
      <c r="K32" s="305">
        <v>4</v>
      </c>
      <c r="L32" s="305"/>
      <c r="M32" s="303">
        <v>2</v>
      </c>
      <c r="N32" s="306">
        <v>6</v>
      </c>
      <c r="O32" s="307">
        <v>0</v>
      </c>
      <c r="P32" s="33">
        <f t="shared" si="1"/>
        <v>24</v>
      </c>
      <c r="Q32" s="33"/>
    </row>
    <row r="33" spans="1:17" ht="13.5" thickBot="1">
      <c r="A33" s="308"/>
      <c r="B33" s="309" t="s">
        <v>47</v>
      </c>
      <c r="C33" s="310"/>
      <c r="D33" s="310">
        <f t="shared" ref="D33:G33" si="2">SUM(D21:D32)</f>
        <v>15.5</v>
      </c>
      <c r="E33" s="311">
        <f t="shared" si="2"/>
        <v>8</v>
      </c>
      <c r="F33" s="311">
        <f t="shared" si="2"/>
        <v>7.5</v>
      </c>
      <c r="G33" s="311">
        <f t="shared" si="2"/>
        <v>9</v>
      </c>
      <c r="H33" s="311" t="s">
        <v>48</v>
      </c>
      <c r="I33" s="312" t="s">
        <v>48</v>
      </c>
      <c r="J33" s="313">
        <f>SUM(J21:J32)</f>
        <v>454</v>
      </c>
      <c r="K33" s="314">
        <f t="shared" ref="K33:O33" si="3">SUM(K21:K32)</f>
        <v>72</v>
      </c>
      <c r="L33" s="314">
        <f t="shared" si="3"/>
        <v>148</v>
      </c>
      <c r="M33" s="314">
        <f t="shared" si="3"/>
        <v>8</v>
      </c>
      <c r="N33" s="314">
        <f t="shared" si="3"/>
        <v>226</v>
      </c>
      <c r="O33" s="315">
        <f t="shared" si="3"/>
        <v>148</v>
      </c>
      <c r="P33" s="33">
        <f t="shared" si="1"/>
        <v>29.29032258064516</v>
      </c>
      <c r="Q33" s="241"/>
    </row>
    <row r="34" spans="1:17">
      <c r="A34" s="316"/>
      <c r="B34" s="317" t="s">
        <v>107</v>
      </c>
      <c r="C34" s="318"/>
      <c r="D34" s="319">
        <f>G33</f>
        <v>9</v>
      </c>
      <c r="E34" s="320"/>
      <c r="F34" s="321"/>
      <c r="G34" s="321"/>
      <c r="H34" s="322" t="s">
        <v>48</v>
      </c>
      <c r="I34" s="323" t="s">
        <v>48</v>
      </c>
      <c r="J34" s="324">
        <f>O33</f>
        <v>148</v>
      </c>
      <c r="K34" s="322"/>
      <c r="L34" s="322"/>
      <c r="M34" s="322"/>
      <c r="N34" s="322"/>
      <c r="O34" s="325"/>
      <c r="P34" s="241"/>
      <c r="Q34" s="241"/>
    </row>
    <row r="35" spans="1:17" ht="13.5" thickBot="1">
      <c r="A35" s="326"/>
      <c r="B35" s="327" t="s">
        <v>108</v>
      </c>
      <c r="C35" s="328"/>
      <c r="D35" s="328">
        <f t="shared" ref="D35:G35" si="4">D21+D22+D23+D24+D25+D26+D27+D28</f>
        <v>14</v>
      </c>
      <c r="E35" s="329">
        <f t="shared" si="4"/>
        <v>7</v>
      </c>
      <c r="F35" s="329">
        <f t="shared" si="4"/>
        <v>7</v>
      </c>
      <c r="G35" s="329">
        <f t="shared" si="4"/>
        <v>9</v>
      </c>
      <c r="H35" s="329" t="s">
        <v>48</v>
      </c>
      <c r="I35" s="330" t="s">
        <v>48</v>
      </c>
      <c r="J35" s="331">
        <f t="shared" ref="J35:O35" si="5">J21+J22+J23+J24+J25+J26+J27+J28</f>
        <v>416</v>
      </c>
      <c r="K35" s="332">
        <f t="shared" si="5"/>
        <v>60</v>
      </c>
      <c r="L35" s="332">
        <f t="shared" si="5"/>
        <v>148</v>
      </c>
      <c r="M35" s="332">
        <f t="shared" si="5"/>
        <v>0</v>
      </c>
      <c r="N35" s="332">
        <f t="shared" si="5"/>
        <v>208</v>
      </c>
      <c r="O35" s="333">
        <f t="shared" si="5"/>
        <v>148</v>
      </c>
      <c r="P35" s="241"/>
      <c r="Q35" s="241"/>
    </row>
    <row r="36" spans="1:17" ht="13.5" thickBot="1">
      <c r="A36" s="245" t="s">
        <v>49</v>
      </c>
      <c r="B36" s="246" t="s">
        <v>50</v>
      </c>
      <c r="C36" s="246"/>
      <c r="D36" s="246"/>
      <c r="E36" s="246"/>
      <c r="F36" s="334"/>
      <c r="G36" s="334"/>
      <c r="H36" s="334"/>
      <c r="I36" s="334"/>
      <c r="J36" s="41"/>
      <c r="K36" s="41"/>
      <c r="L36" s="41"/>
      <c r="M36" s="41"/>
      <c r="N36" s="41"/>
      <c r="O36" s="335"/>
      <c r="P36" s="33"/>
      <c r="Q36" s="33"/>
    </row>
    <row r="37" spans="1:17">
      <c r="A37" s="514">
        <v>1</v>
      </c>
      <c r="B37" s="219" t="s">
        <v>113</v>
      </c>
      <c r="C37" s="336">
        <v>1</v>
      </c>
      <c r="D37" s="337">
        <v>3</v>
      </c>
      <c r="E37" s="97">
        <v>1.1499999999999999</v>
      </c>
      <c r="F37" s="97">
        <v>1.85</v>
      </c>
      <c r="G37" s="97">
        <v>1.1100000000000001</v>
      </c>
      <c r="H37" s="216" t="s">
        <v>111</v>
      </c>
      <c r="I37" s="217" t="s">
        <v>41</v>
      </c>
      <c r="J37" s="467">
        <f>K37+L37+M37+N37</f>
        <v>81</v>
      </c>
      <c r="K37" s="97"/>
      <c r="L37" s="97">
        <v>30</v>
      </c>
      <c r="M37" s="97">
        <v>1</v>
      </c>
      <c r="N37" s="97">
        <v>50</v>
      </c>
      <c r="O37" s="67">
        <v>30</v>
      </c>
      <c r="P37" s="41">
        <f>J37/D37</f>
        <v>27</v>
      </c>
      <c r="Q37" s="33"/>
    </row>
    <row r="38" spans="1:17">
      <c r="A38" s="515">
        <v>2</v>
      </c>
      <c r="B38" s="218" t="s">
        <v>114</v>
      </c>
      <c r="C38" s="338">
        <v>1</v>
      </c>
      <c r="D38" s="339">
        <v>4.5</v>
      </c>
      <c r="E38" s="137">
        <v>1.52</v>
      </c>
      <c r="F38" s="137">
        <v>2.98</v>
      </c>
      <c r="G38" s="137">
        <v>0.74</v>
      </c>
      <c r="H38" s="226" t="s">
        <v>180</v>
      </c>
      <c r="I38" s="225" t="s">
        <v>41</v>
      </c>
      <c r="J38" s="290">
        <f t="shared" ref="J38:J45" si="6">K38+L38+M38+N38</f>
        <v>121</v>
      </c>
      <c r="K38" s="137">
        <v>20</v>
      </c>
      <c r="L38" s="137">
        <v>20</v>
      </c>
      <c r="M38" s="137">
        <v>1</v>
      </c>
      <c r="N38" s="137">
        <v>80</v>
      </c>
      <c r="O38" s="74">
        <v>20</v>
      </c>
      <c r="P38" s="41">
        <f t="shared" ref="P38:P45" si="7">J38/D38</f>
        <v>26.888888888888889</v>
      </c>
      <c r="Q38" s="33"/>
    </row>
    <row r="39" spans="1:17">
      <c r="A39" s="515">
        <v>3</v>
      </c>
      <c r="B39" s="218" t="s">
        <v>115</v>
      </c>
      <c r="C39" s="338">
        <v>1</v>
      </c>
      <c r="D39" s="340">
        <v>5</v>
      </c>
      <c r="E39" s="137">
        <v>2.02</v>
      </c>
      <c r="F39" s="137">
        <v>2.98</v>
      </c>
      <c r="G39" s="137">
        <v>1.19</v>
      </c>
      <c r="H39" s="226" t="s">
        <v>180</v>
      </c>
      <c r="I39" s="225" t="s">
        <v>41</v>
      </c>
      <c r="J39" s="290">
        <f t="shared" si="6"/>
        <v>126</v>
      </c>
      <c r="K39" s="137">
        <v>20</v>
      </c>
      <c r="L39" s="137">
        <v>30</v>
      </c>
      <c r="M39" s="137">
        <v>1</v>
      </c>
      <c r="N39" s="137">
        <v>75</v>
      </c>
      <c r="O39" s="74">
        <v>30</v>
      </c>
      <c r="P39" s="41">
        <f t="shared" si="7"/>
        <v>25.2</v>
      </c>
      <c r="Q39" s="33"/>
    </row>
    <row r="40" spans="1:17">
      <c r="A40" s="515">
        <v>4</v>
      </c>
      <c r="B40" s="218" t="s">
        <v>116</v>
      </c>
      <c r="C40" s="338">
        <v>2</v>
      </c>
      <c r="D40" s="340">
        <v>5</v>
      </c>
      <c r="E40" s="137">
        <v>1.56</v>
      </c>
      <c r="F40" s="137">
        <v>3.44</v>
      </c>
      <c r="G40" s="137">
        <v>0.76</v>
      </c>
      <c r="H40" s="226" t="s">
        <v>180</v>
      </c>
      <c r="I40" s="225" t="s">
        <v>41</v>
      </c>
      <c r="J40" s="290">
        <f t="shared" si="6"/>
        <v>131</v>
      </c>
      <c r="K40" s="137">
        <v>20</v>
      </c>
      <c r="L40" s="137">
        <v>20</v>
      </c>
      <c r="M40" s="137">
        <v>1</v>
      </c>
      <c r="N40" s="137">
        <v>90</v>
      </c>
      <c r="O40" s="74">
        <v>20</v>
      </c>
      <c r="P40" s="41">
        <f t="shared" si="7"/>
        <v>26.2</v>
      </c>
      <c r="Q40" s="33"/>
    </row>
    <row r="41" spans="1:17">
      <c r="A41" s="515">
        <v>5</v>
      </c>
      <c r="B41" s="218" t="s">
        <v>117</v>
      </c>
      <c r="C41" s="338">
        <v>2</v>
      </c>
      <c r="D41" s="340">
        <v>5</v>
      </c>
      <c r="E41" s="137">
        <v>2.5</v>
      </c>
      <c r="F41" s="137">
        <v>2.5</v>
      </c>
      <c r="G41" s="137">
        <v>1.19</v>
      </c>
      <c r="H41" s="226" t="s">
        <v>180</v>
      </c>
      <c r="I41" s="225" t="s">
        <v>41</v>
      </c>
      <c r="J41" s="290">
        <f t="shared" si="6"/>
        <v>126</v>
      </c>
      <c r="K41" s="137">
        <v>30</v>
      </c>
      <c r="L41" s="137">
        <v>30</v>
      </c>
      <c r="M41" s="137">
        <v>3</v>
      </c>
      <c r="N41" s="137">
        <v>63</v>
      </c>
      <c r="O41" s="74">
        <v>30</v>
      </c>
      <c r="P41" s="41">
        <f t="shared" si="7"/>
        <v>25.2</v>
      </c>
      <c r="Q41" s="33"/>
    </row>
    <row r="42" spans="1:17">
      <c r="A42" s="515">
        <v>6</v>
      </c>
      <c r="B42" s="218" t="s">
        <v>118</v>
      </c>
      <c r="C42" s="338">
        <v>2</v>
      </c>
      <c r="D42" s="221">
        <v>3</v>
      </c>
      <c r="E42" s="137">
        <v>1.22</v>
      </c>
      <c r="F42" s="137">
        <v>1.78</v>
      </c>
      <c r="G42" s="137">
        <v>1.18</v>
      </c>
      <c r="H42" s="226" t="s">
        <v>111</v>
      </c>
      <c r="I42" s="225" t="s">
        <v>41</v>
      </c>
      <c r="J42" s="290">
        <f t="shared" si="6"/>
        <v>76</v>
      </c>
      <c r="K42" s="137"/>
      <c r="L42" s="137">
        <v>30</v>
      </c>
      <c r="M42" s="137">
        <v>1</v>
      </c>
      <c r="N42" s="137">
        <v>45</v>
      </c>
      <c r="O42" s="74">
        <v>30</v>
      </c>
      <c r="P42" s="41">
        <f t="shared" si="7"/>
        <v>25.333333333333332</v>
      </c>
      <c r="Q42" s="33"/>
    </row>
    <row r="43" spans="1:17">
      <c r="A43" s="515">
        <v>7</v>
      </c>
      <c r="B43" s="218" t="s">
        <v>126</v>
      </c>
      <c r="C43" s="338">
        <v>3</v>
      </c>
      <c r="D43" s="340">
        <v>5</v>
      </c>
      <c r="E43" s="137">
        <v>2.5</v>
      </c>
      <c r="F43" s="137">
        <v>2.5</v>
      </c>
      <c r="G43" s="137">
        <v>1.19</v>
      </c>
      <c r="H43" s="226" t="s">
        <v>180</v>
      </c>
      <c r="I43" s="225" t="s">
        <v>41</v>
      </c>
      <c r="J43" s="290">
        <f t="shared" si="6"/>
        <v>126</v>
      </c>
      <c r="K43" s="137">
        <v>30</v>
      </c>
      <c r="L43" s="137">
        <v>30</v>
      </c>
      <c r="M43" s="137">
        <v>3</v>
      </c>
      <c r="N43" s="137">
        <v>63</v>
      </c>
      <c r="O43" s="74">
        <v>30</v>
      </c>
      <c r="P43" s="41">
        <f t="shared" si="7"/>
        <v>25.2</v>
      </c>
      <c r="Q43" s="33"/>
    </row>
    <row r="44" spans="1:17">
      <c r="A44" s="515">
        <v>8</v>
      </c>
      <c r="B44" s="218" t="s">
        <v>127</v>
      </c>
      <c r="C44" s="338">
        <v>3</v>
      </c>
      <c r="D44" s="340">
        <v>1</v>
      </c>
      <c r="E44" s="137">
        <v>0.33</v>
      </c>
      <c r="F44" s="137">
        <v>0.67</v>
      </c>
      <c r="G44" s="137">
        <v>0</v>
      </c>
      <c r="H44" s="226" t="s">
        <v>111</v>
      </c>
      <c r="I44" s="225" t="s">
        <v>41</v>
      </c>
      <c r="J44" s="290">
        <f t="shared" si="6"/>
        <v>30</v>
      </c>
      <c r="K44" s="137"/>
      <c r="L44" s="137">
        <v>10</v>
      </c>
      <c r="M44" s="137">
        <v>0</v>
      </c>
      <c r="N44" s="137">
        <v>20</v>
      </c>
      <c r="O44" s="74">
        <v>0</v>
      </c>
      <c r="P44" s="41">
        <f t="shared" si="7"/>
        <v>30</v>
      </c>
      <c r="Q44" s="33"/>
    </row>
    <row r="45" spans="1:17">
      <c r="A45" s="515">
        <v>9</v>
      </c>
      <c r="B45" s="218" t="s">
        <v>128</v>
      </c>
      <c r="C45" s="338">
        <v>3</v>
      </c>
      <c r="D45" s="340">
        <v>5</v>
      </c>
      <c r="E45" s="137">
        <v>1.56</v>
      </c>
      <c r="F45" s="137">
        <v>3.44</v>
      </c>
      <c r="G45" s="137">
        <v>0.76</v>
      </c>
      <c r="H45" s="226" t="s">
        <v>111</v>
      </c>
      <c r="I45" s="225" t="s">
        <v>41</v>
      </c>
      <c r="J45" s="290">
        <f t="shared" si="6"/>
        <v>131</v>
      </c>
      <c r="K45" s="137">
        <v>20</v>
      </c>
      <c r="L45" s="137">
        <v>20</v>
      </c>
      <c r="M45" s="137">
        <v>1</v>
      </c>
      <c r="N45" s="137">
        <v>90</v>
      </c>
      <c r="O45" s="74">
        <v>20</v>
      </c>
      <c r="P45" s="41">
        <f t="shared" si="7"/>
        <v>26.2</v>
      </c>
      <c r="Q45" s="33"/>
    </row>
    <row r="46" spans="1:17">
      <c r="A46" s="516" t="s">
        <v>184</v>
      </c>
      <c r="B46" s="494" t="s">
        <v>134</v>
      </c>
      <c r="C46" s="601">
        <v>4</v>
      </c>
      <c r="D46" s="603">
        <v>5</v>
      </c>
      <c r="E46" s="599">
        <v>1.56</v>
      </c>
      <c r="F46" s="599">
        <v>3.44</v>
      </c>
      <c r="G46" s="599">
        <v>0.8</v>
      </c>
      <c r="H46" s="606" t="s">
        <v>111</v>
      </c>
      <c r="I46" s="595" t="s">
        <v>45</v>
      </c>
      <c r="J46" s="597">
        <v>125</v>
      </c>
      <c r="K46" s="599">
        <v>20</v>
      </c>
      <c r="L46" s="599">
        <v>20</v>
      </c>
      <c r="M46" s="599">
        <v>1</v>
      </c>
      <c r="N46" s="599">
        <v>90</v>
      </c>
      <c r="O46" s="586">
        <v>20</v>
      </c>
      <c r="P46" s="634">
        <f>J46/D46</f>
        <v>25</v>
      </c>
      <c r="Q46" s="33"/>
    </row>
    <row r="47" spans="1:17" ht="13.5" thickBot="1">
      <c r="A47" s="517" t="s">
        <v>185</v>
      </c>
      <c r="B47" s="342" t="s">
        <v>162</v>
      </c>
      <c r="C47" s="602"/>
      <c r="D47" s="604"/>
      <c r="E47" s="605"/>
      <c r="F47" s="605"/>
      <c r="G47" s="605"/>
      <c r="H47" s="605"/>
      <c r="I47" s="596"/>
      <c r="J47" s="598"/>
      <c r="K47" s="600"/>
      <c r="L47" s="600"/>
      <c r="M47" s="600"/>
      <c r="N47" s="600"/>
      <c r="O47" s="587"/>
      <c r="P47" s="634"/>
      <c r="Q47" s="33"/>
    </row>
    <row r="48" spans="1:17" ht="13.5" thickBot="1">
      <c r="A48" s="308"/>
      <c r="B48" s="309" t="s">
        <v>47</v>
      </c>
      <c r="C48" s="343"/>
      <c r="D48" s="344">
        <f>SUM(D37:D47)</f>
        <v>41.5</v>
      </c>
      <c r="E48" s="311">
        <f>SUM(E37:E47)</f>
        <v>15.920000000000002</v>
      </c>
      <c r="F48" s="311">
        <f>SUM(F37:F47)</f>
        <v>25.580000000000005</v>
      </c>
      <c r="G48" s="311">
        <f>SUM(G37:G47)</f>
        <v>8.92</v>
      </c>
      <c r="H48" s="311" t="s">
        <v>48</v>
      </c>
      <c r="I48" s="312" t="s">
        <v>48</v>
      </c>
      <c r="J48" s="345">
        <f>SUM(J37:J45)+J46</f>
        <v>1073</v>
      </c>
      <c r="K48" s="346">
        <f t="shared" ref="K48:O48" si="8">SUM(K37:K45)+K46</f>
        <v>160</v>
      </c>
      <c r="L48" s="346">
        <f t="shared" si="8"/>
        <v>240</v>
      </c>
      <c r="M48" s="346">
        <f t="shared" si="8"/>
        <v>13</v>
      </c>
      <c r="N48" s="346">
        <f t="shared" si="8"/>
        <v>666</v>
      </c>
      <c r="O48" s="347">
        <f t="shared" si="8"/>
        <v>230</v>
      </c>
      <c r="P48" s="41">
        <f t="shared" ref="P48" si="9">J48/D48</f>
        <v>25.85542168674699</v>
      </c>
      <c r="Q48" s="241"/>
    </row>
    <row r="49" spans="1:17">
      <c r="A49" s="348"/>
      <c r="B49" s="349" t="s">
        <v>107</v>
      </c>
      <c r="C49" s="350"/>
      <c r="D49" s="351">
        <f>G48</f>
        <v>8.92</v>
      </c>
      <c r="E49" s="351"/>
      <c r="F49" s="352"/>
      <c r="G49" s="352"/>
      <c r="H49" s="352" t="s">
        <v>48</v>
      </c>
      <c r="I49" s="314" t="s">
        <v>48</v>
      </c>
      <c r="J49" s="324">
        <f>O48</f>
        <v>230</v>
      </c>
      <c r="K49" s="322"/>
      <c r="L49" s="322"/>
      <c r="M49" s="322"/>
      <c r="N49" s="322"/>
      <c r="O49" s="325"/>
      <c r="P49" s="518"/>
      <c r="Q49" s="241"/>
    </row>
    <row r="50" spans="1:17" ht="13.5" thickBot="1">
      <c r="A50" s="354"/>
      <c r="B50" s="355" t="s">
        <v>108</v>
      </c>
      <c r="C50" s="356"/>
      <c r="D50" s="357">
        <f>D46</f>
        <v>5</v>
      </c>
      <c r="E50" s="357">
        <f t="shared" ref="E50:G50" si="10">E46</f>
        <v>1.56</v>
      </c>
      <c r="F50" s="357">
        <f t="shared" si="10"/>
        <v>3.44</v>
      </c>
      <c r="G50" s="357">
        <f t="shared" si="10"/>
        <v>0.8</v>
      </c>
      <c r="H50" s="332" t="s">
        <v>48</v>
      </c>
      <c r="I50" s="358" t="s">
        <v>48</v>
      </c>
      <c r="J50" s="331">
        <f>J46</f>
        <v>125</v>
      </c>
      <c r="K50" s="332">
        <f t="shared" ref="K50:O50" si="11">K46</f>
        <v>20</v>
      </c>
      <c r="L50" s="332">
        <f t="shared" si="11"/>
        <v>20</v>
      </c>
      <c r="M50" s="332">
        <f t="shared" si="11"/>
        <v>1</v>
      </c>
      <c r="N50" s="332">
        <f t="shared" si="11"/>
        <v>90</v>
      </c>
      <c r="O50" s="333">
        <f t="shared" si="11"/>
        <v>20</v>
      </c>
      <c r="P50" s="241"/>
      <c r="Q50" s="241"/>
    </row>
    <row r="51" spans="1:17" ht="13.5" thickBot="1">
      <c r="A51" s="359" t="s">
        <v>53</v>
      </c>
      <c r="B51" s="360" t="s">
        <v>54</v>
      </c>
      <c r="C51" s="360"/>
      <c r="D51" s="334"/>
      <c r="E51" s="334"/>
      <c r="F51" s="334"/>
      <c r="G51" s="334"/>
      <c r="H51" s="334"/>
      <c r="I51" s="334"/>
      <c r="J51" s="41"/>
      <c r="K51" s="41"/>
      <c r="L51" s="41"/>
      <c r="M51" s="41"/>
      <c r="N51" s="41"/>
      <c r="O51" s="335"/>
      <c r="P51" s="33"/>
      <c r="Q51" s="33"/>
    </row>
    <row r="52" spans="1:17" ht="13.5" thickBot="1">
      <c r="A52" s="87">
        <v>1</v>
      </c>
      <c r="B52" s="215" t="s">
        <v>119</v>
      </c>
      <c r="C52" s="482">
        <v>1</v>
      </c>
      <c r="D52" s="467">
        <v>5</v>
      </c>
      <c r="E52" s="97">
        <v>1.56</v>
      </c>
      <c r="F52" s="97">
        <v>3.44</v>
      </c>
      <c r="G52" s="97">
        <v>0.76</v>
      </c>
      <c r="H52" s="216" t="s">
        <v>180</v>
      </c>
      <c r="I52" s="68" t="s">
        <v>41</v>
      </c>
      <c r="J52" s="361">
        <f>K52+L52+M52+N52</f>
        <v>131</v>
      </c>
      <c r="K52" s="97">
        <v>20</v>
      </c>
      <c r="L52" s="97">
        <v>20</v>
      </c>
      <c r="M52" s="97">
        <v>1</v>
      </c>
      <c r="N52" s="97">
        <v>90</v>
      </c>
      <c r="O52" s="97">
        <v>20</v>
      </c>
      <c r="P52" s="362">
        <f>J52/D52</f>
        <v>26.2</v>
      </c>
      <c r="Q52" s="33"/>
    </row>
    <row r="53" spans="1:17">
      <c r="A53" s="25">
        <v>2</v>
      </c>
      <c r="B53" s="220" t="s">
        <v>120</v>
      </c>
      <c r="C53" s="363">
        <v>2</v>
      </c>
      <c r="D53" s="290">
        <v>3</v>
      </c>
      <c r="E53" s="137">
        <v>1.22</v>
      </c>
      <c r="F53" s="137">
        <v>1.78</v>
      </c>
      <c r="G53" s="137">
        <v>0.79</v>
      </c>
      <c r="H53" s="226" t="s">
        <v>111</v>
      </c>
      <c r="I53" s="75" t="s">
        <v>41</v>
      </c>
      <c r="J53" s="365">
        <f t="shared" ref="J53:J69" si="12">K53+L53+M53+N53</f>
        <v>76</v>
      </c>
      <c r="K53" s="137">
        <v>10</v>
      </c>
      <c r="L53" s="137">
        <v>20</v>
      </c>
      <c r="M53" s="137">
        <v>1</v>
      </c>
      <c r="N53" s="137">
        <v>45</v>
      </c>
      <c r="O53" s="137">
        <v>20</v>
      </c>
      <c r="P53" s="362">
        <f t="shared" ref="P53:P69" si="13">J53/D53</f>
        <v>25.333333333333332</v>
      </c>
      <c r="Q53" s="33"/>
    </row>
    <row r="54" spans="1:17">
      <c r="A54" s="25">
        <v>3</v>
      </c>
      <c r="B54" s="220" t="s">
        <v>121</v>
      </c>
      <c r="C54" s="366">
        <v>2</v>
      </c>
      <c r="D54" s="290">
        <v>6</v>
      </c>
      <c r="E54" s="137">
        <v>2.02</v>
      </c>
      <c r="F54" s="137">
        <v>3.98</v>
      </c>
      <c r="G54" s="137">
        <v>1.19</v>
      </c>
      <c r="H54" s="226" t="s">
        <v>180</v>
      </c>
      <c r="I54" s="75" t="s">
        <v>41</v>
      </c>
      <c r="J54" s="365">
        <f t="shared" si="12"/>
        <v>151</v>
      </c>
      <c r="K54" s="137">
        <v>20</v>
      </c>
      <c r="L54" s="137">
        <v>30</v>
      </c>
      <c r="M54" s="137">
        <v>1</v>
      </c>
      <c r="N54" s="137">
        <v>100</v>
      </c>
      <c r="O54" s="137">
        <v>30</v>
      </c>
      <c r="P54" s="362">
        <f t="shared" si="13"/>
        <v>25.166666666666668</v>
      </c>
      <c r="Q54" s="33"/>
    </row>
    <row r="55" spans="1:17">
      <c r="A55" s="25">
        <v>4</v>
      </c>
      <c r="B55" s="220" t="s">
        <v>122</v>
      </c>
      <c r="C55" s="363">
        <v>2</v>
      </c>
      <c r="D55" s="290">
        <v>3</v>
      </c>
      <c r="E55" s="137">
        <v>1.8</v>
      </c>
      <c r="F55" s="137">
        <v>1.2</v>
      </c>
      <c r="G55" s="137">
        <v>0.6</v>
      </c>
      <c r="H55" s="226" t="s">
        <v>111</v>
      </c>
      <c r="I55" s="75" t="s">
        <v>41</v>
      </c>
      <c r="J55" s="365">
        <f t="shared" si="12"/>
        <v>75</v>
      </c>
      <c r="K55" s="137">
        <v>30</v>
      </c>
      <c r="L55" s="137">
        <v>15</v>
      </c>
      <c r="M55" s="137">
        <v>0</v>
      </c>
      <c r="N55" s="137">
        <v>30</v>
      </c>
      <c r="O55" s="137">
        <v>15</v>
      </c>
      <c r="P55" s="362">
        <f t="shared" si="13"/>
        <v>25</v>
      </c>
      <c r="Q55" s="33"/>
    </row>
    <row r="56" spans="1:17">
      <c r="A56" s="25">
        <v>5</v>
      </c>
      <c r="B56" s="220" t="s">
        <v>129</v>
      </c>
      <c r="C56" s="366">
        <v>3</v>
      </c>
      <c r="D56" s="290">
        <v>5</v>
      </c>
      <c r="E56" s="137">
        <v>1.56</v>
      </c>
      <c r="F56" s="137">
        <v>3.44</v>
      </c>
      <c r="G56" s="137">
        <v>0.76</v>
      </c>
      <c r="H56" s="226" t="s">
        <v>180</v>
      </c>
      <c r="I56" s="75" t="s">
        <v>41</v>
      </c>
      <c r="J56" s="365">
        <f t="shared" si="12"/>
        <v>131</v>
      </c>
      <c r="K56" s="137">
        <v>20</v>
      </c>
      <c r="L56" s="137">
        <v>20</v>
      </c>
      <c r="M56" s="137">
        <v>1</v>
      </c>
      <c r="N56" s="137">
        <v>90</v>
      </c>
      <c r="O56" s="137">
        <v>20</v>
      </c>
      <c r="P56" s="362">
        <f t="shared" si="13"/>
        <v>26.2</v>
      </c>
      <c r="Q56" s="33"/>
    </row>
    <row r="57" spans="1:17">
      <c r="A57" s="25">
        <v>6</v>
      </c>
      <c r="B57" s="220" t="s">
        <v>130</v>
      </c>
      <c r="C57" s="366">
        <v>3</v>
      </c>
      <c r="D57" s="290">
        <v>6</v>
      </c>
      <c r="E57" s="137">
        <v>2.0499999999999998</v>
      </c>
      <c r="F57" s="137">
        <v>3.95</v>
      </c>
      <c r="G57" s="137">
        <v>1.18</v>
      </c>
      <c r="H57" s="226" t="s">
        <v>180</v>
      </c>
      <c r="I57" s="75" t="s">
        <v>41</v>
      </c>
      <c r="J57" s="365">
        <f t="shared" si="12"/>
        <v>152</v>
      </c>
      <c r="K57" s="137">
        <v>20</v>
      </c>
      <c r="L57" s="137">
        <v>30</v>
      </c>
      <c r="M57" s="137">
        <v>2</v>
      </c>
      <c r="N57" s="137">
        <v>100</v>
      </c>
      <c r="O57" s="137">
        <v>30</v>
      </c>
      <c r="P57" s="362">
        <f t="shared" si="13"/>
        <v>25.333333333333332</v>
      </c>
      <c r="Q57" s="33"/>
    </row>
    <row r="58" spans="1:17">
      <c r="A58" s="25">
        <v>7</v>
      </c>
      <c r="B58" s="220" t="s">
        <v>131</v>
      </c>
      <c r="C58" s="366">
        <v>3</v>
      </c>
      <c r="D58" s="290">
        <v>6</v>
      </c>
      <c r="E58" s="137">
        <v>2.0499999999999998</v>
      </c>
      <c r="F58" s="137">
        <v>3.95</v>
      </c>
      <c r="G58" s="137">
        <v>1.18</v>
      </c>
      <c r="H58" s="226" t="s">
        <v>180</v>
      </c>
      <c r="I58" s="75" t="s">
        <v>41</v>
      </c>
      <c r="J58" s="365">
        <f t="shared" si="12"/>
        <v>152</v>
      </c>
      <c r="K58" s="137">
        <v>20</v>
      </c>
      <c r="L58" s="137">
        <v>30</v>
      </c>
      <c r="M58" s="137">
        <v>2</v>
      </c>
      <c r="N58" s="137">
        <v>100</v>
      </c>
      <c r="O58" s="137">
        <v>30</v>
      </c>
      <c r="P58" s="362">
        <f t="shared" si="13"/>
        <v>25.333333333333332</v>
      </c>
      <c r="Q58" s="33"/>
    </row>
    <row r="59" spans="1:17">
      <c r="A59" s="25">
        <v>8</v>
      </c>
      <c r="B59" s="220" t="s">
        <v>132</v>
      </c>
      <c r="C59" s="366">
        <v>4</v>
      </c>
      <c r="D59" s="290">
        <v>4</v>
      </c>
      <c r="E59" s="137">
        <v>2.21</v>
      </c>
      <c r="F59" s="137">
        <v>1.79</v>
      </c>
      <c r="G59" s="137">
        <v>1.07</v>
      </c>
      <c r="H59" s="226" t="s">
        <v>180</v>
      </c>
      <c r="I59" s="75" t="s">
        <v>41</v>
      </c>
      <c r="J59" s="365">
        <f t="shared" si="12"/>
        <v>112</v>
      </c>
      <c r="K59" s="137">
        <v>30</v>
      </c>
      <c r="L59" s="137">
        <v>30</v>
      </c>
      <c r="M59" s="137">
        <v>2</v>
      </c>
      <c r="N59" s="137">
        <v>50</v>
      </c>
      <c r="O59" s="137">
        <v>30</v>
      </c>
      <c r="P59" s="362">
        <f t="shared" si="13"/>
        <v>28</v>
      </c>
      <c r="Q59" s="33"/>
    </row>
    <row r="60" spans="1:17">
      <c r="A60" s="25">
        <v>9</v>
      </c>
      <c r="B60" s="220" t="s">
        <v>133</v>
      </c>
      <c r="C60" s="363">
        <v>4</v>
      </c>
      <c r="D60" s="290">
        <v>4</v>
      </c>
      <c r="E60" s="137">
        <v>2.21</v>
      </c>
      <c r="F60" s="137">
        <v>1.79</v>
      </c>
      <c r="G60" s="137">
        <v>1.07</v>
      </c>
      <c r="H60" s="226" t="s">
        <v>180</v>
      </c>
      <c r="I60" s="75" t="s">
        <v>41</v>
      </c>
      <c r="J60" s="365">
        <f t="shared" si="12"/>
        <v>112</v>
      </c>
      <c r="K60" s="137">
        <v>30</v>
      </c>
      <c r="L60" s="137">
        <v>30</v>
      </c>
      <c r="M60" s="137">
        <v>2</v>
      </c>
      <c r="N60" s="137">
        <v>50</v>
      </c>
      <c r="O60" s="137">
        <v>30</v>
      </c>
      <c r="P60" s="362">
        <f t="shared" si="13"/>
        <v>28</v>
      </c>
      <c r="Q60" s="33"/>
    </row>
    <row r="61" spans="1:17">
      <c r="A61" s="25">
        <v>10</v>
      </c>
      <c r="B61" s="220" t="s">
        <v>164</v>
      </c>
      <c r="C61" s="366">
        <v>4</v>
      </c>
      <c r="D61" s="290">
        <v>5</v>
      </c>
      <c r="E61" s="137">
        <v>1.56</v>
      </c>
      <c r="F61" s="137">
        <v>3.44</v>
      </c>
      <c r="G61" s="137">
        <v>0.76</v>
      </c>
      <c r="H61" s="226" t="s">
        <v>111</v>
      </c>
      <c r="I61" s="75" t="s">
        <v>41</v>
      </c>
      <c r="J61" s="365">
        <f t="shared" si="12"/>
        <v>131</v>
      </c>
      <c r="K61" s="137">
        <v>20</v>
      </c>
      <c r="L61" s="137">
        <v>20</v>
      </c>
      <c r="M61" s="137">
        <v>1</v>
      </c>
      <c r="N61" s="137">
        <v>90</v>
      </c>
      <c r="O61" s="137">
        <v>20</v>
      </c>
      <c r="P61" s="362">
        <f t="shared" si="13"/>
        <v>26.2</v>
      </c>
      <c r="Q61" s="33"/>
    </row>
    <row r="62" spans="1:17">
      <c r="A62" s="25">
        <v>11</v>
      </c>
      <c r="B62" s="220" t="s">
        <v>164</v>
      </c>
      <c r="C62" s="366">
        <v>5</v>
      </c>
      <c r="D62" s="290">
        <v>5</v>
      </c>
      <c r="E62" s="137">
        <v>1.56</v>
      </c>
      <c r="F62" s="137">
        <v>3.44</v>
      </c>
      <c r="G62" s="137">
        <v>0.76</v>
      </c>
      <c r="H62" s="226" t="s">
        <v>180</v>
      </c>
      <c r="I62" s="75" t="s">
        <v>41</v>
      </c>
      <c r="J62" s="365">
        <f t="shared" si="12"/>
        <v>131</v>
      </c>
      <c r="K62" s="137">
        <v>20</v>
      </c>
      <c r="L62" s="137">
        <v>20</v>
      </c>
      <c r="M62" s="137">
        <v>1</v>
      </c>
      <c r="N62" s="137">
        <v>90</v>
      </c>
      <c r="O62" s="137">
        <v>20</v>
      </c>
      <c r="P62" s="362">
        <f t="shared" si="13"/>
        <v>26.2</v>
      </c>
      <c r="Q62" s="33"/>
    </row>
    <row r="63" spans="1:17">
      <c r="A63" s="25">
        <v>12</v>
      </c>
      <c r="B63" s="220" t="s">
        <v>138</v>
      </c>
      <c r="C63" s="366">
        <v>5</v>
      </c>
      <c r="D63" s="290">
        <v>5.5</v>
      </c>
      <c r="E63" s="137">
        <v>1.6</v>
      </c>
      <c r="F63" s="137">
        <v>3.9</v>
      </c>
      <c r="G63" s="137">
        <v>0.78</v>
      </c>
      <c r="H63" s="226" t="s">
        <v>180</v>
      </c>
      <c r="I63" s="75" t="s">
        <v>41</v>
      </c>
      <c r="J63" s="365">
        <f t="shared" si="12"/>
        <v>141</v>
      </c>
      <c r="K63" s="137">
        <v>20</v>
      </c>
      <c r="L63" s="137">
        <v>20</v>
      </c>
      <c r="M63" s="137">
        <v>1</v>
      </c>
      <c r="N63" s="137">
        <v>100</v>
      </c>
      <c r="O63" s="137">
        <v>20</v>
      </c>
      <c r="P63" s="362">
        <f t="shared" si="13"/>
        <v>25.636363636363637</v>
      </c>
      <c r="Q63" s="33"/>
    </row>
    <row r="64" spans="1:17">
      <c r="A64" s="234">
        <v>13</v>
      </c>
      <c r="B64" s="220" t="s">
        <v>139</v>
      </c>
      <c r="C64" s="366">
        <v>5</v>
      </c>
      <c r="D64" s="290">
        <v>5</v>
      </c>
      <c r="E64" s="137">
        <v>1.56</v>
      </c>
      <c r="F64" s="137">
        <v>3.44</v>
      </c>
      <c r="G64" s="137">
        <v>0.76</v>
      </c>
      <c r="H64" s="226" t="s">
        <v>111</v>
      </c>
      <c r="I64" s="75" t="s">
        <v>41</v>
      </c>
      <c r="J64" s="365">
        <f t="shared" si="12"/>
        <v>131</v>
      </c>
      <c r="K64" s="137">
        <v>20</v>
      </c>
      <c r="L64" s="137">
        <v>20</v>
      </c>
      <c r="M64" s="137">
        <v>1</v>
      </c>
      <c r="N64" s="137">
        <v>90</v>
      </c>
      <c r="O64" s="137">
        <v>20</v>
      </c>
      <c r="P64" s="362">
        <f t="shared" si="13"/>
        <v>26.2</v>
      </c>
      <c r="Q64" s="33"/>
    </row>
    <row r="65" spans="1:17">
      <c r="A65" s="25">
        <v>14</v>
      </c>
      <c r="B65" s="220" t="s">
        <v>140</v>
      </c>
      <c r="C65" s="366">
        <v>5</v>
      </c>
      <c r="D65" s="364">
        <v>5</v>
      </c>
      <c r="E65" s="137">
        <v>1.56</v>
      </c>
      <c r="F65" s="137">
        <v>3.44</v>
      </c>
      <c r="G65" s="137">
        <v>0.76</v>
      </c>
      <c r="H65" s="226" t="s">
        <v>180</v>
      </c>
      <c r="I65" s="75" t="s">
        <v>41</v>
      </c>
      <c r="J65" s="365">
        <f t="shared" si="12"/>
        <v>131</v>
      </c>
      <c r="K65" s="137">
        <v>20</v>
      </c>
      <c r="L65" s="137">
        <v>20</v>
      </c>
      <c r="M65" s="137">
        <v>1</v>
      </c>
      <c r="N65" s="137">
        <v>90</v>
      </c>
      <c r="O65" s="137">
        <v>20</v>
      </c>
      <c r="P65" s="362">
        <f t="shared" si="13"/>
        <v>26.2</v>
      </c>
      <c r="Q65" s="33"/>
    </row>
    <row r="66" spans="1:17">
      <c r="A66" s="25">
        <v>15</v>
      </c>
      <c r="B66" s="220" t="s">
        <v>141</v>
      </c>
      <c r="C66" s="366">
        <v>5</v>
      </c>
      <c r="D66" s="364">
        <v>5</v>
      </c>
      <c r="E66" s="137">
        <v>1.56</v>
      </c>
      <c r="F66" s="137">
        <v>3.44</v>
      </c>
      <c r="G66" s="137">
        <v>0.76</v>
      </c>
      <c r="H66" s="226" t="s">
        <v>180</v>
      </c>
      <c r="I66" s="75" t="s">
        <v>41</v>
      </c>
      <c r="J66" s="365">
        <f t="shared" si="12"/>
        <v>131</v>
      </c>
      <c r="K66" s="137">
        <v>20</v>
      </c>
      <c r="L66" s="137">
        <v>20</v>
      </c>
      <c r="M66" s="137">
        <v>1</v>
      </c>
      <c r="N66" s="137">
        <v>90</v>
      </c>
      <c r="O66" s="137">
        <v>20</v>
      </c>
      <c r="P66" s="362">
        <f t="shared" si="13"/>
        <v>26.2</v>
      </c>
      <c r="Q66" s="33"/>
    </row>
    <row r="67" spans="1:17">
      <c r="A67" s="25">
        <v>16</v>
      </c>
      <c r="B67" s="220" t="s">
        <v>142</v>
      </c>
      <c r="C67" s="363">
        <v>6</v>
      </c>
      <c r="D67" s="364">
        <v>5</v>
      </c>
      <c r="E67" s="137">
        <v>1.56</v>
      </c>
      <c r="F67" s="137">
        <v>3.44</v>
      </c>
      <c r="G67" s="137">
        <v>0.76</v>
      </c>
      <c r="H67" s="226" t="s">
        <v>180</v>
      </c>
      <c r="I67" s="75" t="s">
        <v>41</v>
      </c>
      <c r="J67" s="365">
        <f t="shared" si="12"/>
        <v>131</v>
      </c>
      <c r="K67" s="137">
        <v>20</v>
      </c>
      <c r="L67" s="137">
        <v>20</v>
      </c>
      <c r="M67" s="137">
        <v>1</v>
      </c>
      <c r="N67" s="137">
        <v>90</v>
      </c>
      <c r="O67" s="137">
        <v>20</v>
      </c>
      <c r="P67" s="362">
        <f t="shared" si="13"/>
        <v>26.2</v>
      </c>
      <c r="Q67" s="33"/>
    </row>
    <row r="68" spans="1:17">
      <c r="A68" s="25">
        <v>17</v>
      </c>
      <c r="B68" s="220" t="s">
        <v>143</v>
      </c>
      <c r="C68" s="366">
        <v>6</v>
      </c>
      <c r="D68" s="364">
        <v>5</v>
      </c>
      <c r="E68" s="137">
        <v>1.56</v>
      </c>
      <c r="F68" s="137">
        <v>3.44</v>
      </c>
      <c r="G68" s="137">
        <v>0.76</v>
      </c>
      <c r="H68" s="226" t="s">
        <v>180</v>
      </c>
      <c r="I68" s="75" t="s">
        <v>41</v>
      </c>
      <c r="J68" s="365">
        <f t="shared" si="12"/>
        <v>131</v>
      </c>
      <c r="K68" s="137">
        <v>20</v>
      </c>
      <c r="L68" s="137">
        <v>20</v>
      </c>
      <c r="M68" s="137">
        <v>1</v>
      </c>
      <c r="N68" s="137">
        <v>90</v>
      </c>
      <c r="O68" s="137">
        <v>20</v>
      </c>
      <c r="P68" s="362">
        <f t="shared" si="13"/>
        <v>26.2</v>
      </c>
      <c r="Q68" s="33"/>
    </row>
    <row r="69" spans="1:17">
      <c r="A69" s="367">
        <v>18</v>
      </c>
      <c r="B69" s="211" t="s">
        <v>144</v>
      </c>
      <c r="C69" s="368">
        <v>6</v>
      </c>
      <c r="D69" s="368">
        <v>5.5</v>
      </c>
      <c r="E69" s="278">
        <v>1.6</v>
      </c>
      <c r="F69" s="278">
        <v>3.9</v>
      </c>
      <c r="G69" s="278">
        <v>0.78</v>
      </c>
      <c r="H69" s="276" t="s">
        <v>180</v>
      </c>
      <c r="I69" s="279" t="s">
        <v>45</v>
      </c>
      <c r="J69" s="278">
        <f t="shared" si="12"/>
        <v>141</v>
      </c>
      <c r="K69" s="278">
        <v>20</v>
      </c>
      <c r="L69" s="278">
        <v>20</v>
      </c>
      <c r="M69" s="278">
        <v>1</v>
      </c>
      <c r="N69" s="278">
        <v>100</v>
      </c>
      <c r="O69" s="278">
        <v>20</v>
      </c>
      <c r="P69" s="362">
        <f t="shared" si="13"/>
        <v>25.636363636363637</v>
      </c>
      <c r="Q69" s="33"/>
    </row>
    <row r="70" spans="1:17">
      <c r="A70" s="367" t="s">
        <v>186</v>
      </c>
      <c r="B70" s="211" t="s">
        <v>163</v>
      </c>
      <c r="C70" s="589">
        <v>6</v>
      </c>
      <c r="D70" s="589">
        <v>5.5</v>
      </c>
      <c r="E70" s="591">
        <v>1.6</v>
      </c>
      <c r="F70" s="591">
        <v>3.9</v>
      </c>
      <c r="G70" s="591">
        <v>0.78</v>
      </c>
      <c r="H70" s="592" t="s">
        <v>111</v>
      </c>
      <c r="I70" s="593" t="s">
        <v>45</v>
      </c>
      <c r="J70" s="594">
        <f>K70+L70+M70+N70</f>
        <v>141</v>
      </c>
      <c r="K70" s="591">
        <v>20</v>
      </c>
      <c r="L70" s="591">
        <v>20</v>
      </c>
      <c r="M70" s="591">
        <v>1</v>
      </c>
      <c r="N70" s="591">
        <v>100</v>
      </c>
      <c r="O70" s="591">
        <v>20</v>
      </c>
      <c r="P70" s="585">
        <f>J70/D70</f>
        <v>25.636363636363637</v>
      </c>
      <c r="Q70" s="33"/>
    </row>
    <row r="71" spans="1:17">
      <c r="A71" s="367" t="s">
        <v>187</v>
      </c>
      <c r="B71" s="211" t="s">
        <v>153</v>
      </c>
      <c r="C71" s="590"/>
      <c r="D71" s="590"/>
      <c r="E71" s="591"/>
      <c r="F71" s="591"/>
      <c r="G71" s="591"/>
      <c r="H71" s="591"/>
      <c r="I71" s="593"/>
      <c r="J71" s="594"/>
      <c r="K71" s="591"/>
      <c r="L71" s="591"/>
      <c r="M71" s="591"/>
      <c r="N71" s="591"/>
      <c r="O71" s="591"/>
      <c r="P71" s="585"/>
      <c r="Q71" s="33"/>
    </row>
    <row r="72" spans="1:17">
      <c r="A72" s="25">
        <v>20</v>
      </c>
      <c r="B72" s="493" t="s">
        <v>149</v>
      </c>
      <c r="C72" s="363">
        <v>7</v>
      </c>
      <c r="D72" s="364">
        <v>1</v>
      </c>
      <c r="E72" s="137">
        <v>0.4</v>
      </c>
      <c r="F72" s="137">
        <v>0.6</v>
      </c>
      <c r="G72" s="137">
        <v>0</v>
      </c>
      <c r="H72" s="226" t="s">
        <v>111</v>
      </c>
      <c r="I72" s="75" t="s">
        <v>41</v>
      </c>
      <c r="J72" s="365">
        <f t="shared" ref="J72" si="14">K72+L72+M72+N72</f>
        <v>25</v>
      </c>
      <c r="K72" s="137">
        <v>10</v>
      </c>
      <c r="L72" s="137"/>
      <c r="M72" s="137">
        <v>0</v>
      </c>
      <c r="N72" s="137">
        <v>15</v>
      </c>
      <c r="O72" s="137"/>
      <c r="P72" s="362">
        <f t="shared" ref="P72" si="15">J72/D72</f>
        <v>25</v>
      </c>
      <c r="Q72" s="33"/>
    </row>
    <row r="73" spans="1:17">
      <c r="A73" s="367" t="s">
        <v>188</v>
      </c>
      <c r="B73" s="211" t="s">
        <v>155</v>
      </c>
      <c r="C73" s="589">
        <v>7</v>
      </c>
      <c r="D73" s="612">
        <v>4</v>
      </c>
      <c r="E73" s="591">
        <v>1.62</v>
      </c>
      <c r="F73" s="591">
        <v>2.38</v>
      </c>
      <c r="G73" s="591">
        <v>0.79</v>
      </c>
      <c r="H73" s="592" t="s">
        <v>180</v>
      </c>
      <c r="I73" s="593" t="s">
        <v>45</v>
      </c>
      <c r="J73" s="594">
        <f>K73+L73+M73+N73</f>
        <v>101</v>
      </c>
      <c r="K73" s="591">
        <v>20</v>
      </c>
      <c r="L73" s="591">
        <v>20</v>
      </c>
      <c r="M73" s="591">
        <v>1</v>
      </c>
      <c r="N73" s="591">
        <v>60</v>
      </c>
      <c r="O73" s="591">
        <v>20</v>
      </c>
      <c r="P73" s="585">
        <f>J73/D73</f>
        <v>25.25</v>
      </c>
      <c r="Q73" s="33"/>
    </row>
    <row r="74" spans="1:17" ht="13.5" thickBot="1">
      <c r="A74" s="367" t="s">
        <v>189</v>
      </c>
      <c r="B74" s="222" t="s">
        <v>154</v>
      </c>
      <c r="C74" s="590"/>
      <c r="D74" s="613"/>
      <c r="E74" s="607"/>
      <c r="F74" s="607"/>
      <c r="G74" s="607"/>
      <c r="H74" s="607"/>
      <c r="I74" s="610"/>
      <c r="J74" s="611"/>
      <c r="K74" s="607"/>
      <c r="L74" s="607"/>
      <c r="M74" s="607"/>
      <c r="N74" s="607"/>
      <c r="O74" s="607"/>
      <c r="P74" s="585"/>
      <c r="Q74" s="33"/>
    </row>
    <row r="75" spans="1:17" ht="13.5" thickBot="1">
      <c r="A75" s="308"/>
      <c r="B75" s="309" t="s">
        <v>47</v>
      </c>
      <c r="C75" s="308"/>
      <c r="D75" s="369">
        <f>SUM(D52:D74)</f>
        <v>98.5</v>
      </c>
      <c r="E75" s="329">
        <f t="shared" ref="E75:G75" si="16">SUM(E52:E74)</f>
        <v>34.419999999999995</v>
      </c>
      <c r="F75" s="329">
        <f t="shared" si="16"/>
        <v>64.079999999999984</v>
      </c>
      <c r="G75" s="329">
        <f t="shared" si="16"/>
        <v>17.049999999999997</v>
      </c>
      <c r="H75" s="329" t="s">
        <v>48</v>
      </c>
      <c r="I75" s="370" t="s">
        <v>48</v>
      </c>
      <c r="J75" s="371">
        <f t="shared" ref="J75:O75" si="17">SUM(J52:J74)</f>
        <v>2558</v>
      </c>
      <c r="K75" s="329">
        <f t="shared" si="17"/>
        <v>430</v>
      </c>
      <c r="L75" s="329">
        <f t="shared" si="17"/>
        <v>445</v>
      </c>
      <c r="M75" s="329">
        <f t="shared" si="17"/>
        <v>23</v>
      </c>
      <c r="N75" s="329">
        <f t="shared" si="17"/>
        <v>1660</v>
      </c>
      <c r="O75" s="370">
        <f t="shared" si="17"/>
        <v>445</v>
      </c>
      <c r="P75" s="362">
        <f t="shared" ref="P75" si="18">J75/D75</f>
        <v>25.969543147208121</v>
      </c>
      <c r="Q75" s="241"/>
    </row>
    <row r="76" spans="1:17">
      <c r="A76" s="316"/>
      <c r="B76" s="317" t="s">
        <v>107</v>
      </c>
      <c r="C76" s="316"/>
      <c r="D76" s="319">
        <f>G75</f>
        <v>17.049999999999997</v>
      </c>
      <c r="E76" s="320"/>
      <c r="F76" s="321"/>
      <c r="G76" s="321"/>
      <c r="H76" s="321" t="s">
        <v>48</v>
      </c>
      <c r="I76" s="372" t="s">
        <v>48</v>
      </c>
      <c r="J76" s="373">
        <f>O75</f>
        <v>445</v>
      </c>
      <c r="K76" s="321"/>
      <c r="L76" s="321"/>
      <c r="M76" s="373"/>
      <c r="N76" s="373"/>
      <c r="O76" s="372"/>
      <c r="P76" s="374"/>
      <c r="Q76" s="241"/>
    </row>
    <row r="77" spans="1:17" ht="13.5" thickBot="1">
      <c r="A77" s="326"/>
      <c r="B77" s="327" t="s">
        <v>108</v>
      </c>
      <c r="C77" s="326"/>
      <c r="D77" s="375">
        <f>D69+D70+D73</f>
        <v>15</v>
      </c>
      <c r="E77" s="375">
        <f t="shared" ref="E77:G77" si="19">E69+E70+E73</f>
        <v>4.82</v>
      </c>
      <c r="F77" s="375">
        <f t="shared" si="19"/>
        <v>10.18</v>
      </c>
      <c r="G77" s="375">
        <f t="shared" si="19"/>
        <v>2.35</v>
      </c>
      <c r="H77" s="329" t="s">
        <v>48</v>
      </c>
      <c r="I77" s="370" t="s">
        <v>48</v>
      </c>
      <c r="J77" s="376">
        <f>J69+J70+J73</f>
        <v>383</v>
      </c>
      <c r="K77" s="376">
        <f t="shared" ref="K77:O77" si="20">K69+K70+K73</f>
        <v>60</v>
      </c>
      <c r="L77" s="376">
        <f t="shared" si="20"/>
        <v>60</v>
      </c>
      <c r="M77" s="376">
        <f t="shared" si="20"/>
        <v>3</v>
      </c>
      <c r="N77" s="376">
        <f t="shared" si="20"/>
        <v>260</v>
      </c>
      <c r="O77" s="513">
        <f t="shared" si="20"/>
        <v>60</v>
      </c>
      <c r="P77" s="374"/>
      <c r="Q77" s="241"/>
    </row>
    <row r="78" spans="1:17" ht="13.5" thickBot="1">
      <c r="A78" s="245" t="s">
        <v>56</v>
      </c>
      <c r="B78" s="246" t="s">
        <v>57</v>
      </c>
      <c r="C78" s="246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77"/>
      <c r="P78" s="374"/>
      <c r="Q78" s="33"/>
    </row>
    <row r="79" spans="1:17">
      <c r="A79" s="519">
        <v>1</v>
      </c>
      <c r="B79" s="213" t="s">
        <v>204</v>
      </c>
      <c r="C79" s="291">
        <v>1</v>
      </c>
      <c r="D79" s="288">
        <v>6</v>
      </c>
      <c r="E79" s="381">
        <v>2.0499999999999998</v>
      </c>
      <c r="F79" s="381">
        <v>3.95</v>
      </c>
      <c r="G79" s="381">
        <v>1.18</v>
      </c>
      <c r="H79" s="382" t="s">
        <v>180</v>
      </c>
      <c r="I79" s="383" t="s">
        <v>45</v>
      </c>
      <c r="J79" s="384">
        <f>K79+L79+M79+N79</f>
        <v>152</v>
      </c>
      <c r="K79" s="381">
        <v>20</v>
      </c>
      <c r="L79" s="381">
        <v>30</v>
      </c>
      <c r="M79" s="381">
        <v>2</v>
      </c>
      <c r="N79" s="381">
        <v>100</v>
      </c>
      <c r="O79" s="385">
        <v>30</v>
      </c>
      <c r="P79" s="477">
        <f>J79/D79</f>
        <v>25.333333333333332</v>
      </c>
      <c r="Q79" s="33"/>
    </row>
    <row r="80" spans="1:17">
      <c r="A80" s="519">
        <v>2</v>
      </c>
      <c r="B80" s="476" t="s">
        <v>137</v>
      </c>
      <c r="C80" s="478">
        <v>4</v>
      </c>
      <c r="D80" s="479">
        <v>4</v>
      </c>
      <c r="E80" s="478">
        <v>1.6</v>
      </c>
      <c r="F80" s="478">
        <v>2.4</v>
      </c>
      <c r="G80" s="478">
        <v>1.18</v>
      </c>
      <c r="H80" s="479" t="s">
        <v>111</v>
      </c>
      <c r="I80" s="496" t="s">
        <v>45</v>
      </c>
      <c r="J80" s="390">
        <f>K80+L80+M80+N80</f>
        <v>101</v>
      </c>
      <c r="K80" s="478">
        <v>10</v>
      </c>
      <c r="L80" s="478">
        <v>30</v>
      </c>
      <c r="M80" s="478">
        <v>1</v>
      </c>
      <c r="N80" s="478">
        <v>60</v>
      </c>
      <c r="O80" s="497">
        <v>30</v>
      </c>
      <c r="P80" s="490">
        <f>J80/D80</f>
        <v>25.25</v>
      </c>
      <c r="Q80" s="33"/>
    </row>
    <row r="81" spans="1:17">
      <c r="A81" s="520" t="s">
        <v>205</v>
      </c>
      <c r="B81" s="211" t="s">
        <v>206</v>
      </c>
      <c r="C81" s="638">
        <v>5</v>
      </c>
      <c r="D81" s="638">
        <v>4.5</v>
      </c>
      <c r="E81" s="599">
        <v>1.1499999999999999</v>
      </c>
      <c r="F81" s="599">
        <v>3.35</v>
      </c>
      <c r="G81" s="599">
        <v>0.74</v>
      </c>
      <c r="H81" s="606" t="s">
        <v>111</v>
      </c>
      <c r="I81" s="636" t="s">
        <v>45</v>
      </c>
      <c r="J81" s="638">
        <f>K81+L81+M81+N81</f>
        <v>121</v>
      </c>
      <c r="K81" s="599">
        <v>10</v>
      </c>
      <c r="L81" s="599">
        <v>20</v>
      </c>
      <c r="M81" s="599">
        <v>1</v>
      </c>
      <c r="N81" s="599">
        <v>90</v>
      </c>
      <c r="O81" s="586">
        <v>20</v>
      </c>
      <c r="P81" s="635">
        <f>J81/D81</f>
        <v>26.888888888888889</v>
      </c>
      <c r="Q81" s="33"/>
    </row>
    <row r="82" spans="1:17">
      <c r="A82" s="520" t="s">
        <v>207</v>
      </c>
      <c r="B82" s="211" t="s">
        <v>160</v>
      </c>
      <c r="C82" s="639"/>
      <c r="D82" s="639"/>
      <c r="E82" s="640"/>
      <c r="F82" s="640"/>
      <c r="G82" s="640"/>
      <c r="H82" s="640"/>
      <c r="I82" s="637"/>
      <c r="J82" s="639"/>
      <c r="K82" s="640"/>
      <c r="L82" s="640"/>
      <c r="M82" s="640"/>
      <c r="N82" s="640"/>
      <c r="O82" s="641"/>
      <c r="P82" s="635"/>
      <c r="Q82" s="33"/>
    </row>
    <row r="83" spans="1:17">
      <c r="A83" s="520" t="s">
        <v>192</v>
      </c>
      <c r="B83" s="491" t="s">
        <v>161</v>
      </c>
      <c r="C83" s="638">
        <v>7</v>
      </c>
      <c r="D83" s="638">
        <v>4</v>
      </c>
      <c r="E83" s="599">
        <v>1.17</v>
      </c>
      <c r="F83" s="599">
        <v>2.83</v>
      </c>
      <c r="G83" s="599">
        <v>1.1299999999999999</v>
      </c>
      <c r="H83" s="606" t="s">
        <v>111</v>
      </c>
      <c r="I83" s="636" t="s">
        <v>45</v>
      </c>
      <c r="J83" s="638">
        <f>K83+L83+M83+N83</f>
        <v>106</v>
      </c>
      <c r="K83" s="599"/>
      <c r="L83" s="599">
        <v>30</v>
      </c>
      <c r="M83" s="599">
        <v>1</v>
      </c>
      <c r="N83" s="599">
        <v>75</v>
      </c>
      <c r="O83" s="586">
        <v>30</v>
      </c>
      <c r="P83" s="635">
        <f>J83/D83</f>
        <v>26.5</v>
      </c>
      <c r="Q83" s="33"/>
    </row>
    <row r="84" spans="1:17">
      <c r="A84" s="520" t="s">
        <v>193</v>
      </c>
      <c r="B84" s="223" t="s">
        <v>208</v>
      </c>
      <c r="C84" s="639"/>
      <c r="D84" s="639"/>
      <c r="E84" s="640"/>
      <c r="F84" s="640"/>
      <c r="G84" s="640"/>
      <c r="H84" s="642"/>
      <c r="I84" s="637"/>
      <c r="J84" s="639"/>
      <c r="K84" s="640"/>
      <c r="L84" s="640"/>
      <c r="M84" s="640"/>
      <c r="N84" s="640"/>
      <c r="O84" s="641"/>
      <c r="P84" s="635"/>
      <c r="Q84" s="33"/>
    </row>
    <row r="85" spans="1:17" ht="13.5" thickBot="1">
      <c r="A85" s="480"/>
      <c r="B85" s="393" t="s">
        <v>47</v>
      </c>
      <c r="C85" s="393"/>
      <c r="D85" s="371">
        <f>D79+D80+D82+D83</f>
        <v>14</v>
      </c>
      <c r="E85" s="371">
        <f>E79+E80+E82+E83</f>
        <v>4.82</v>
      </c>
      <c r="F85" s="371">
        <f>F79+F80+F82+F83</f>
        <v>9.18</v>
      </c>
      <c r="G85" s="371">
        <f>G79+G80+G82+G83</f>
        <v>3.4899999999999998</v>
      </c>
      <c r="H85" s="329" t="s">
        <v>48</v>
      </c>
      <c r="I85" s="330" t="s">
        <v>48</v>
      </c>
      <c r="J85" s="369">
        <f t="shared" ref="J85:O85" si="21">J79+J80+J82+J83</f>
        <v>359</v>
      </c>
      <c r="K85" s="371">
        <f t="shared" si="21"/>
        <v>30</v>
      </c>
      <c r="L85" s="371">
        <f t="shared" si="21"/>
        <v>90</v>
      </c>
      <c r="M85" s="371">
        <f t="shared" si="21"/>
        <v>4</v>
      </c>
      <c r="N85" s="371">
        <f t="shared" si="21"/>
        <v>235</v>
      </c>
      <c r="O85" s="498">
        <f t="shared" si="21"/>
        <v>90</v>
      </c>
      <c r="P85" s="374">
        <f>J85/D85</f>
        <v>25.642857142857142</v>
      </c>
      <c r="Q85" s="241"/>
    </row>
    <row r="86" spans="1:17" ht="13.5" thickBot="1">
      <c r="A86" s="316"/>
      <c r="B86" s="317" t="s">
        <v>107</v>
      </c>
      <c r="C86" s="309"/>
      <c r="D86" s="344">
        <f>G85</f>
        <v>3.4899999999999998</v>
      </c>
      <c r="E86" s="344"/>
      <c r="F86" s="311"/>
      <c r="G86" s="311"/>
      <c r="H86" s="311" t="s">
        <v>48</v>
      </c>
      <c r="I86" s="312" t="s">
        <v>48</v>
      </c>
      <c r="J86" s="310">
        <f>O85</f>
        <v>90</v>
      </c>
      <c r="K86" s="311"/>
      <c r="L86" s="311"/>
      <c r="M86" s="499"/>
      <c r="N86" s="499"/>
      <c r="O86" s="312"/>
      <c r="P86" s="374"/>
      <c r="Q86" s="241"/>
    </row>
    <row r="87" spans="1:17" ht="13.5" thickBot="1">
      <c r="A87" s="326"/>
      <c r="B87" s="327" t="s">
        <v>108</v>
      </c>
      <c r="C87" s="309"/>
      <c r="D87" s="344">
        <f>D81+D83</f>
        <v>8.5</v>
      </c>
      <c r="E87" s="344">
        <f t="shared" ref="E87:G87" si="22">E81+E83</f>
        <v>2.3199999999999998</v>
      </c>
      <c r="F87" s="344">
        <f t="shared" si="22"/>
        <v>6.18</v>
      </c>
      <c r="G87" s="344">
        <f t="shared" si="22"/>
        <v>1.8699999999999999</v>
      </c>
      <c r="H87" s="311" t="s">
        <v>48</v>
      </c>
      <c r="I87" s="312" t="s">
        <v>48</v>
      </c>
      <c r="J87" s="500">
        <f>J81+J83</f>
        <v>227</v>
      </c>
      <c r="K87" s="501">
        <f t="shared" ref="K87:O87" si="23">K81+K83</f>
        <v>10</v>
      </c>
      <c r="L87" s="344">
        <f t="shared" si="23"/>
        <v>50</v>
      </c>
      <c r="M87" s="344">
        <f t="shared" si="23"/>
        <v>2</v>
      </c>
      <c r="N87" s="344">
        <f t="shared" si="23"/>
        <v>165</v>
      </c>
      <c r="O87" s="502">
        <f t="shared" si="23"/>
        <v>50</v>
      </c>
      <c r="P87" s="374"/>
      <c r="Q87" s="241"/>
    </row>
    <row r="88" spans="1:17" ht="13.5" thickBot="1">
      <c r="A88" s="359" t="s">
        <v>58</v>
      </c>
      <c r="B88" s="360" t="s">
        <v>59</v>
      </c>
      <c r="C88" s="246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77"/>
      <c r="P88" s="374"/>
      <c r="Q88" s="33"/>
    </row>
    <row r="89" spans="1:17">
      <c r="A89" s="397">
        <v>1</v>
      </c>
      <c r="B89" s="398" t="s">
        <v>146</v>
      </c>
      <c r="C89" s="468">
        <v>6</v>
      </c>
      <c r="D89" s="400">
        <v>2.5</v>
      </c>
      <c r="E89" s="399">
        <v>0.71</v>
      </c>
      <c r="F89" s="399">
        <v>1.79</v>
      </c>
      <c r="G89" s="399">
        <v>0</v>
      </c>
      <c r="H89" s="255" t="s">
        <v>111</v>
      </c>
      <c r="I89" s="473" t="s">
        <v>45</v>
      </c>
      <c r="J89" s="400">
        <f>K89+L89+M89+N89</f>
        <v>70</v>
      </c>
      <c r="K89" s="401">
        <v>20</v>
      </c>
      <c r="L89" s="401"/>
      <c r="M89" s="399">
        <v>0</v>
      </c>
      <c r="N89" s="399">
        <v>50</v>
      </c>
      <c r="O89" s="258">
        <v>0</v>
      </c>
      <c r="P89" s="374">
        <f>J89/D89</f>
        <v>28</v>
      </c>
      <c r="Q89" s="33"/>
    </row>
    <row r="90" spans="1:17">
      <c r="A90" s="367">
        <v>2</v>
      </c>
      <c r="B90" s="402" t="s">
        <v>147</v>
      </c>
      <c r="C90" s="469">
        <v>6</v>
      </c>
      <c r="D90" s="273">
        <v>2.5</v>
      </c>
      <c r="E90" s="278">
        <v>0.79</v>
      </c>
      <c r="F90" s="278">
        <v>1.71</v>
      </c>
      <c r="G90" s="278">
        <v>0.68</v>
      </c>
      <c r="H90" s="276" t="s">
        <v>111</v>
      </c>
      <c r="I90" s="224" t="s">
        <v>45</v>
      </c>
      <c r="J90" s="273">
        <f>K90+L90+M90+N90</f>
        <v>73</v>
      </c>
      <c r="K90" s="403"/>
      <c r="L90" s="403">
        <v>20</v>
      </c>
      <c r="M90" s="278">
        <v>3</v>
      </c>
      <c r="N90" s="278">
        <v>50</v>
      </c>
      <c r="O90" s="280">
        <v>20</v>
      </c>
      <c r="P90" s="374">
        <f t="shared" ref="P90:P93" si="24">J90/D90</f>
        <v>29.2</v>
      </c>
      <c r="Q90" s="33"/>
    </row>
    <row r="91" spans="1:17">
      <c r="A91" s="367">
        <v>3</v>
      </c>
      <c r="B91" s="402" t="s">
        <v>148</v>
      </c>
      <c r="C91" s="469">
        <v>6</v>
      </c>
      <c r="D91" s="273">
        <v>4</v>
      </c>
      <c r="E91" s="278">
        <v>1.28</v>
      </c>
      <c r="F91" s="278">
        <v>2.72</v>
      </c>
      <c r="G91" s="278">
        <v>1.1599999999999999</v>
      </c>
      <c r="H91" s="276" t="s">
        <v>111</v>
      </c>
      <c r="I91" s="224" t="s">
        <v>45</v>
      </c>
      <c r="J91" s="273">
        <f t="shared" ref="J91:J93" si="25">K91+L91+M91+N91</f>
        <v>103</v>
      </c>
      <c r="K91" s="403"/>
      <c r="L91" s="403">
        <v>30</v>
      </c>
      <c r="M91" s="278">
        <v>3</v>
      </c>
      <c r="N91" s="278">
        <v>70</v>
      </c>
      <c r="O91" s="280">
        <v>30</v>
      </c>
      <c r="P91" s="374">
        <f t="shared" si="24"/>
        <v>25.75</v>
      </c>
      <c r="Q91" s="33"/>
    </row>
    <row r="92" spans="1:17">
      <c r="A92" s="367">
        <v>4</v>
      </c>
      <c r="B92" s="402" t="s">
        <v>146</v>
      </c>
      <c r="C92" s="469">
        <v>7</v>
      </c>
      <c r="D92" s="273">
        <v>2.5</v>
      </c>
      <c r="E92" s="278">
        <v>0.71</v>
      </c>
      <c r="F92" s="278">
        <v>1.79</v>
      </c>
      <c r="G92" s="278">
        <v>0</v>
      </c>
      <c r="H92" s="276" t="s">
        <v>111</v>
      </c>
      <c r="I92" s="224" t="s">
        <v>45</v>
      </c>
      <c r="J92" s="273">
        <f t="shared" si="25"/>
        <v>70</v>
      </c>
      <c r="K92" s="403">
        <v>20</v>
      </c>
      <c r="L92" s="403"/>
      <c r="M92" s="278">
        <v>0</v>
      </c>
      <c r="N92" s="278">
        <v>50</v>
      </c>
      <c r="O92" s="280">
        <v>0</v>
      </c>
      <c r="P92" s="374">
        <f t="shared" si="24"/>
        <v>28</v>
      </c>
      <c r="Q92" s="33"/>
    </row>
    <row r="93" spans="1:17" ht="13.5" thickBot="1">
      <c r="A93" s="404">
        <v>5</v>
      </c>
      <c r="B93" s="402" t="s">
        <v>147</v>
      </c>
      <c r="C93" s="481">
        <v>7</v>
      </c>
      <c r="D93" s="474">
        <v>3.5</v>
      </c>
      <c r="E93" s="405">
        <v>1.24</v>
      </c>
      <c r="F93" s="405">
        <v>2.2599999999999998</v>
      </c>
      <c r="G93" s="405">
        <v>1.1299999999999999</v>
      </c>
      <c r="H93" s="406" t="s">
        <v>111</v>
      </c>
      <c r="I93" s="475" t="s">
        <v>45</v>
      </c>
      <c r="J93" s="474">
        <f t="shared" si="25"/>
        <v>93</v>
      </c>
      <c r="K93" s="407"/>
      <c r="L93" s="407">
        <v>30</v>
      </c>
      <c r="M93" s="405">
        <v>3</v>
      </c>
      <c r="N93" s="405">
        <v>60</v>
      </c>
      <c r="O93" s="408">
        <v>30</v>
      </c>
      <c r="P93" s="374">
        <f t="shared" si="24"/>
        <v>26.571428571428573</v>
      </c>
      <c r="Q93" s="33"/>
    </row>
    <row r="94" spans="1:17" ht="13.5" thickBot="1">
      <c r="A94" s="308"/>
      <c r="B94" s="309" t="s">
        <v>47</v>
      </c>
      <c r="C94" s="393"/>
      <c r="D94" s="371">
        <f>D89+D90+D91+D92+D93</f>
        <v>15</v>
      </c>
      <c r="E94" s="371">
        <f>E89+E90+E91+E92+E93</f>
        <v>4.7300000000000004</v>
      </c>
      <c r="F94" s="371">
        <f>F89+F90+F91+F92+F93</f>
        <v>10.270000000000001</v>
      </c>
      <c r="G94" s="371">
        <f>G89+G90+G91+G92+G93</f>
        <v>2.9699999999999998</v>
      </c>
      <c r="H94" s="329" t="s">
        <v>48</v>
      </c>
      <c r="I94" s="370" t="s">
        <v>48</v>
      </c>
      <c r="J94" s="501">
        <f t="shared" ref="J94:O94" si="26">J89+J90+J91+J92+J93</f>
        <v>409</v>
      </c>
      <c r="K94" s="344">
        <f t="shared" si="26"/>
        <v>40</v>
      </c>
      <c r="L94" s="344">
        <f t="shared" si="26"/>
        <v>80</v>
      </c>
      <c r="M94" s="344">
        <f t="shared" si="26"/>
        <v>9</v>
      </c>
      <c r="N94" s="344">
        <f t="shared" si="26"/>
        <v>280</v>
      </c>
      <c r="O94" s="502">
        <f t="shared" si="26"/>
        <v>80</v>
      </c>
      <c r="P94" s="374">
        <f>J94/D94:D95</f>
        <v>27.266666666666666</v>
      </c>
      <c r="Q94" s="241"/>
    </row>
    <row r="95" spans="1:17">
      <c r="A95" s="316"/>
      <c r="B95" s="317" t="s">
        <v>107</v>
      </c>
      <c r="C95" s="394"/>
      <c r="D95" s="320">
        <f>G94</f>
        <v>2.9699999999999998</v>
      </c>
      <c r="E95" s="320"/>
      <c r="F95" s="321"/>
      <c r="G95" s="321"/>
      <c r="H95" s="322" t="s">
        <v>48</v>
      </c>
      <c r="I95" s="325" t="s">
        <v>48</v>
      </c>
      <c r="J95" s="503">
        <f>O94</f>
        <v>80</v>
      </c>
      <c r="K95" s="322"/>
      <c r="L95" s="322"/>
      <c r="M95" s="323"/>
      <c r="N95" s="323"/>
      <c r="O95" s="325"/>
      <c r="P95" s="374"/>
      <c r="Q95" s="241"/>
    </row>
    <row r="96" spans="1:17" ht="13.5" thickBot="1">
      <c r="A96" s="326"/>
      <c r="B96" s="327" t="s">
        <v>108</v>
      </c>
      <c r="C96" s="409"/>
      <c r="D96" s="396">
        <f>D94</f>
        <v>15</v>
      </c>
      <c r="E96" s="396">
        <f t="shared" ref="E96:G96" si="27">E94</f>
        <v>4.7300000000000004</v>
      </c>
      <c r="F96" s="396">
        <f t="shared" si="27"/>
        <v>10.270000000000001</v>
      </c>
      <c r="G96" s="396">
        <f t="shared" si="27"/>
        <v>2.9699999999999998</v>
      </c>
      <c r="H96" s="329" t="s">
        <v>48</v>
      </c>
      <c r="I96" s="370" t="s">
        <v>48</v>
      </c>
      <c r="J96" s="331">
        <f t="shared" ref="J96:O96" si="28">J94</f>
        <v>409</v>
      </c>
      <c r="K96" s="357">
        <f t="shared" si="28"/>
        <v>40</v>
      </c>
      <c r="L96" s="357">
        <f t="shared" si="28"/>
        <v>80</v>
      </c>
      <c r="M96" s="357">
        <f t="shared" si="28"/>
        <v>9</v>
      </c>
      <c r="N96" s="357">
        <f t="shared" si="28"/>
        <v>280</v>
      </c>
      <c r="O96" s="504">
        <f t="shared" si="28"/>
        <v>80</v>
      </c>
      <c r="P96" s="241"/>
      <c r="Q96" s="241"/>
    </row>
    <row r="97" spans="1:17" s="419" customFormat="1" ht="13.5" thickBot="1">
      <c r="A97" s="410" t="s">
        <v>60</v>
      </c>
      <c r="B97" s="411" t="s">
        <v>194</v>
      </c>
      <c r="C97" s="412">
        <v>4</v>
      </c>
      <c r="D97" s="420">
        <v>6</v>
      </c>
      <c r="E97" s="413">
        <v>0.6</v>
      </c>
      <c r="F97" s="414">
        <v>5.4</v>
      </c>
      <c r="G97" s="414">
        <v>6</v>
      </c>
      <c r="H97" s="415" t="s">
        <v>48</v>
      </c>
      <c r="I97" s="414" t="s">
        <v>45</v>
      </c>
      <c r="J97" s="416">
        <f>M97+N97</f>
        <v>160</v>
      </c>
      <c r="K97" s="414"/>
      <c r="L97" s="414"/>
      <c r="M97" s="417">
        <v>16</v>
      </c>
      <c r="N97" s="417">
        <v>144</v>
      </c>
      <c r="O97" s="418">
        <v>160</v>
      </c>
      <c r="P97" s="374">
        <f>J97/D97:D98</f>
        <v>26.666666666666668</v>
      </c>
      <c r="Q97" s="41"/>
    </row>
    <row r="98" spans="1:17" s="419" customFormat="1" ht="13.5" thickBot="1">
      <c r="A98" s="410" t="s">
        <v>195</v>
      </c>
      <c r="B98" s="411" t="s">
        <v>165</v>
      </c>
      <c r="C98" s="412">
        <v>7</v>
      </c>
      <c r="D98" s="420">
        <v>15</v>
      </c>
      <c r="E98" s="414">
        <v>3</v>
      </c>
      <c r="F98" s="414">
        <v>12</v>
      </c>
      <c r="G98" s="414">
        <v>5</v>
      </c>
      <c r="H98" s="415" t="s">
        <v>48</v>
      </c>
      <c r="I98" s="414" t="s">
        <v>45</v>
      </c>
      <c r="J98" s="416">
        <f>M98+N98</f>
        <v>375</v>
      </c>
      <c r="K98" s="414"/>
      <c r="L98" s="414"/>
      <c r="M98" s="417">
        <v>75</v>
      </c>
      <c r="N98" s="417">
        <v>300</v>
      </c>
      <c r="O98" s="418">
        <v>125</v>
      </c>
      <c r="P98" s="362">
        <f>J98/D98</f>
        <v>25</v>
      </c>
      <c r="Q98" s="41"/>
    </row>
    <row r="99" spans="1:17" ht="13.5" thickBot="1"/>
    <row r="100" spans="1:17" ht="13.5" thickBot="1">
      <c r="A100" s="615" t="s">
        <v>124</v>
      </c>
      <c r="B100" s="616"/>
      <c r="C100" s="421" t="s">
        <v>48</v>
      </c>
      <c r="D100" s="422">
        <f>D21+D25+D27+D29+D30+D31+D32+D37+D38+D39+D52+D79</f>
        <v>30</v>
      </c>
      <c r="E100" s="423">
        <f t="shared" ref="E100:O100" si="29">E21+E25+E27+E29+E30+E31+E32+E37+E38+E39+E52+E79</f>
        <v>11.8</v>
      </c>
      <c r="F100" s="423">
        <f t="shared" si="29"/>
        <v>18.2</v>
      </c>
      <c r="G100" s="423">
        <f t="shared" si="29"/>
        <v>7.48</v>
      </c>
      <c r="H100" s="423" t="s">
        <v>48</v>
      </c>
      <c r="I100" s="424" t="s">
        <v>48</v>
      </c>
      <c r="J100" s="422">
        <f t="shared" si="29"/>
        <v>797</v>
      </c>
      <c r="K100" s="423">
        <f t="shared" si="29"/>
        <v>122</v>
      </c>
      <c r="L100" s="423">
        <f t="shared" si="29"/>
        <v>174</v>
      </c>
      <c r="M100" s="423">
        <f t="shared" si="29"/>
        <v>14</v>
      </c>
      <c r="N100" s="423">
        <f t="shared" si="29"/>
        <v>487</v>
      </c>
      <c r="O100" s="424">
        <f t="shared" si="29"/>
        <v>174</v>
      </c>
      <c r="P100" s="33"/>
      <c r="Q100" s="33"/>
    </row>
    <row r="101" spans="1:17" ht="13.5" thickBot="1">
      <c r="A101" s="615" t="s">
        <v>125</v>
      </c>
      <c r="B101" s="616"/>
      <c r="C101" s="421" t="s">
        <v>48</v>
      </c>
      <c r="D101" s="425">
        <f>D22+D26+D28+D40+D41+D42+D53+D54+D55</f>
        <v>30</v>
      </c>
      <c r="E101" s="426">
        <f t="shared" ref="E101:O101" si="30">E22+E26+E28+E40+E41+E42+E53+E54+E55</f>
        <v>12.82</v>
      </c>
      <c r="F101" s="426">
        <f t="shared" si="30"/>
        <v>17.18</v>
      </c>
      <c r="G101" s="426">
        <f t="shared" si="30"/>
        <v>8.2099999999999991</v>
      </c>
      <c r="H101" s="426" t="s">
        <v>48</v>
      </c>
      <c r="I101" s="427" t="s">
        <v>48</v>
      </c>
      <c r="J101" s="425">
        <f t="shared" si="30"/>
        <v>783</v>
      </c>
      <c r="K101" s="426">
        <f t="shared" si="30"/>
        <v>140</v>
      </c>
      <c r="L101" s="426">
        <f t="shared" si="30"/>
        <v>189</v>
      </c>
      <c r="M101" s="426">
        <f t="shared" si="30"/>
        <v>7</v>
      </c>
      <c r="N101" s="426">
        <f t="shared" si="30"/>
        <v>447</v>
      </c>
      <c r="O101" s="427">
        <f t="shared" si="30"/>
        <v>189</v>
      </c>
      <c r="P101" s="33"/>
      <c r="Q101" s="33"/>
    </row>
    <row r="102" spans="1:17" ht="13.5" thickBot="1">
      <c r="A102" s="615" t="s">
        <v>135</v>
      </c>
      <c r="B102" s="616"/>
      <c r="C102" s="421" t="s">
        <v>48</v>
      </c>
      <c r="D102" s="422">
        <f>D23+D43+D44+D45+D56+D57+D58</f>
        <v>30</v>
      </c>
      <c r="E102" s="423">
        <f t="shared" ref="E102:O102" si="31">E23+E43+E44+E45+E56+E57+E58</f>
        <v>11.05</v>
      </c>
      <c r="F102" s="423">
        <f t="shared" si="31"/>
        <v>18.95</v>
      </c>
      <c r="G102" s="423">
        <f t="shared" si="31"/>
        <v>7.0699999999999994</v>
      </c>
      <c r="H102" s="423" t="s">
        <v>48</v>
      </c>
      <c r="I102" s="424" t="s">
        <v>48</v>
      </c>
      <c r="J102" s="422">
        <f t="shared" si="31"/>
        <v>782</v>
      </c>
      <c r="K102" s="423">
        <f t="shared" si="31"/>
        <v>110</v>
      </c>
      <c r="L102" s="423">
        <f t="shared" si="31"/>
        <v>170</v>
      </c>
      <c r="M102" s="423">
        <f t="shared" si="31"/>
        <v>9</v>
      </c>
      <c r="N102" s="423">
        <f t="shared" si="31"/>
        <v>493</v>
      </c>
      <c r="O102" s="424">
        <f t="shared" si="31"/>
        <v>160</v>
      </c>
      <c r="P102" s="33"/>
      <c r="Q102" s="33"/>
    </row>
    <row r="103" spans="1:17" ht="13.5" thickBot="1">
      <c r="A103" s="615" t="s">
        <v>136</v>
      </c>
      <c r="B103" s="616"/>
      <c r="C103" s="421" t="s">
        <v>48</v>
      </c>
      <c r="D103" s="425">
        <f>D24+D46+D59+D60+D61+D80+D97</f>
        <v>30</v>
      </c>
      <c r="E103" s="425">
        <f>E24+E46+E59+E60+E61+E80+E97</f>
        <v>10.739999999999998</v>
      </c>
      <c r="F103" s="425">
        <f>F24+F46+F59+F60+F61+F80+F97</f>
        <v>19.259999999999998</v>
      </c>
      <c r="G103" s="425">
        <f>G24+G46+G59+G60+G61+G80+G97</f>
        <v>12.879999999999999</v>
      </c>
      <c r="H103" s="426" t="s">
        <v>48</v>
      </c>
      <c r="I103" s="427" t="s">
        <v>48</v>
      </c>
      <c r="J103" s="425">
        <f t="shared" ref="J103:O103" si="32">J24+J46+J59+J60+J61+J80+J97</f>
        <v>801</v>
      </c>
      <c r="K103" s="425">
        <f t="shared" si="32"/>
        <v>110</v>
      </c>
      <c r="L103" s="425">
        <f t="shared" si="32"/>
        <v>160</v>
      </c>
      <c r="M103" s="425">
        <f t="shared" si="32"/>
        <v>23</v>
      </c>
      <c r="N103" s="425">
        <f t="shared" si="32"/>
        <v>514</v>
      </c>
      <c r="O103" s="507">
        <f t="shared" si="32"/>
        <v>320</v>
      </c>
      <c r="P103" s="33"/>
      <c r="Q103" s="33"/>
    </row>
    <row r="104" spans="1:17" ht="13.5" thickBot="1">
      <c r="A104" s="615" t="s">
        <v>150</v>
      </c>
      <c r="B104" s="616"/>
      <c r="C104" s="421" t="s">
        <v>48</v>
      </c>
      <c r="D104" s="422">
        <f>D62+D63+D64+D65+D66+D81</f>
        <v>30</v>
      </c>
      <c r="E104" s="422">
        <f>E62+E63+E64+E65+E66+E81</f>
        <v>8.990000000000002</v>
      </c>
      <c r="F104" s="422">
        <f>F62+F63+F64+F65+F66+F81</f>
        <v>21.01</v>
      </c>
      <c r="G104" s="422">
        <f>G62+G63+G64+G65+G66+G81</f>
        <v>4.5599999999999996</v>
      </c>
      <c r="H104" s="423" t="s">
        <v>48</v>
      </c>
      <c r="I104" s="424" t="s">
        <v>48</v>
      </c>
      <c r="J104" s="422">
        <f t="shared" ref="J104:O104" si="33">J62+J63+J64+J65+J66+J81</f>
        <v>786</v>
      </c>
      <c r="K104" s="422">
        <f t="shared" si="33"/>
        <v>110</v>
      </c>
      <c r="L104" s="422">
        <f t="shared" si="33"/>
        <v>120</v>
      </c>
      <c r="M104" s="422">
        <f t="shared" si="33"/>
        <v>6</v>
      </c>
      <c r="N104" s="422">
        <f t="shared" si="33"/>
        <v>550</v>
      </c>
      <c r="O104" s="508">
        <f t="shared" si="33"/>
        <v>120</v>
      </c>
      <c r="P104" s="33"/>
      <c r="Q104" s="33"/>
    </row>
    <row r="105" spans="1:17" ht="13.5" thickBot="1">
      <c r="A105" s="615" t="s">
        <v>151</v>
      </c>
      <c r="B105" s="616"/>
      <c r="C105" s="421" t="s">
        <v>48</v>
      </c>
      <c r="D105" s="425">
        <f>D67+D68+D69+D70+D89+D90+D91</f>
        <v>30</v>
      </c>
      <c r="E105" s="426">
        <f t="shared" ref="E105:O105" si="34">E67+E68+E69+E70+E89+E90+E91</f>
        <v>9.1</v>
      </c>
      <c r="F105" s="426">
        <f t="shared" si="34"/>
        <v>20.9</v>
      </c>
      <c r="G105" s="426">
        <f t="shared" si="34"/>
        <v>4.92</v>
      </c>
      <c r="H105" s="426" t="s">
        <v>48</v>
      </c>
      <c r="I105" s="427" t="s">
        <v>48</v>
      </c>
      <c r="J105" s="425">
        <f t="shared" si="34"/>
        <v>790</v>
      </c>
      <c r="K105" s="426">
        <f t="shared" si="34"/>
        <v>100</v>
      </c>
      <c r="L105" s="426">
        <f t="shared" si="34"/>
        <v>130</v>
      </c>
      <c r="M105" s="426">
        <f t="shared" si="34"/>
        <v>10</v>
      </c>
      <c r="N105" s="426">
        <f t="shared" si="34"/>
        <v>550</v>
      </c>
      <c r="O105" s="427">
        <f t="shared" si="34"/>
        <v>130</v>
      </c>
      <c r="P105" s="33"/>
      <c r="Q105" s="33"/>
    </row>
    <row r="106" spans="1:17" ht="13.5" thickBot="1">
      <c r="A106" s="615" t="s">
        <v>152</v>
      </c>
      <c r="B106" s="616"/>
      <c r="C106" s="421" t="s">
        <v>48</v>
      </c>
      <c r="D106" s="422">
        <f>D72+D73+D83+D92+D93+D98</f>
        <v>30</v>
      </c>
      <c r="E106" s="423">
        <f t="shared" ref="E106:O106" si="35">E72+E73+E83+E92+E93+E98</f>
        <v>8.14</v>
      </c>
      <c r="F106" s="423">
        <f t="shared" si="35"/>
        <v>21.86</v>
      </c>
      <c r="G106" s="423">
        <f t="shared" si="35"/>
        <v>8.0500000000000007</v>
      </c>
      <c r="H106" s="423" t="s">
        <v>48</v>
      </c>
      <c r="I106" s="424" t="s">
        <v>48</v>
      </c>
      <c r="J106" s="422">
        <f t="shared" si="35"/>
        <v>770</v>
      </c>
      <c r="K106" s="423">
        <f t="shared" si="35"/>
        <v>50</v>
      </c>
      <c r="L106" s="423">
        <f t="shared" si="35"/>
        <v>80</v>
      </c>
      <c r="M106" s="423">
        <f t="shared" si="35"/>
        <v>80</v>
      </c>
      <c r="N106" s="423">
        <f t="shared" si="35"/>
        <v>560</v>
      </c>
      <c r="O106" s="424">
        <f t="shared" si="35"/>
        <v>205</v>
      </c>
      <c r="P106" s="33"/>
      <c r="Q106" s="33"/>
    </row>
    <row r="107" spans="1:17" ht="13.5" thickBot="1">
      <c r="A107" s="23"/>
      <c r="B107" s="147"/>
      <c r="C107" s="148"/>
      <c r="D107" s="148"/>
      <c r="E107" s="148"/>
      <c r="F107" s="148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1:17" ht="13.5" thickBot="1">
      <c r="A108" s="620" t="s">
        <v>196</v>
      </c>
      <c r="B108" s="621"/>
      <c r="C108" s="428" t="s">
        <v>48</v>
      </c>
      <c r="D108" s="429">
        <f>D100+D101</f>
        <v>60</v>
      </c>
      <c r="E108" s="429">
        <f t="shared" ref="E108:O108" si="36">E100+E101</f>
        <v>24.62</v>
      </c>
      <c r="F108" s="429">
        <f t="shared" si="36"/>
        <v>35.379999999999995</v>
      </c>
      <c r="G108" s="429">
        <f t="shared" si="36"/>
        <v>15.69</v>
      </c>
      <c r="H108" s="429" t="s">
        <v>48</v>
      </c>
      <c r="I108" s="429" t="s">
        <v>48</v>
      </c>
      <c r="J108" s="429">
        <f t="shared" si="36"/>
        <v>1580</v>
      </c>
      <c r="K108" s="429">
        <f t="shared" si="36"/>
        <v>262</v>
      </c>
      <c r="L108" s="429">
        <f t="shared" si="36"/>
        <v>363</v>
      </c>
      <c r="M108" s="429">
        <f t="shared" si="36"/>
        <v>21</v>
      </c>
      <c r="N108" s="429">
        <f t="shared" si="36"/>
        <v>934</v>
      </c>
      <c r="O108" s="428">
        <f t="shared" si="36"/>
        <v>363</v>
      </c>
      <c r="P108" s="33"/>
      <c r="Q108" s="33"/>
    </row>
    <row r="109" spans="1:17" ht="13.5" thickBot="1">
      <c r="A109" s="620" t="s">
        <v>197</v>
      </c>
      <c r="B109" s="621"/>
      <c r="C109" s="428" t="s">
        <v>48</v>
      </c>
      <c r="D109" s="429">
        <f>D102+D103</f>
        <v>60</v>
      </c>
      <c r="E109" s="429">
        <f t="shared" ref="E109:O109" si="37">E102+E103</f>
        <v>21.79</v>
      </c>
      <c r="F109" s="429">
        <f t="shared" si="37"/>
        <v>38.209999999999994</v>
      </c>
      <c r="G109" s="429">
        <f t="shared" si="37"/>
        <v>19.95</v>
      </c>
      <c r="H109" s="429" t="s">
        <v>48</v>
      </c>
      <c r="I109" s="429" t="s">
        <v>48</v>
      </c>
      <c r="J109" s="429">
        <f t="shared" si="37"/>
        <v>1583</v>
      </c>
      <c r="K109" s="429">
        <f t="shared" si="37"/>
        <v>220</v>
      </c>
      <c r="L109" s="429">
        <f t="shared" si="37"/>
        <v>330</v>
      </c>
      <c r="M109" s="429">
        <f t="shared" si="37"/>
        <v>32</v>
      </c>
      <c r="N109" s="429">
        <f t="shared" si="37"/>
        <v>1007</v>
      </c>
      <c r="O109" s="428">
        <f t="shared" si="37"/>
        <v>480</v>
      </c>
      <c r="P109" s="33"/>
      <c r="Q109" s="33"/>
    </row>
    <row r="110" spans="1:17" ht="13.5" thickBot="1">
      <c r="A110" s="620" t="s">
        <v>198</v>
      </c>
      <c r="B110" s="621"/>
      <c r="C110" s="428" t="s">
        <v>48</v>
      </c>
      <c r="D110" s="429">
        <f>D104+D105</f>
        <v>60</v>
      </c>
      <c r="E110" s="429">
        <f t="shared" ref="E110:O110" si="38">E104+E105</f>
        <v>18.090000000000003</v>
      </c>
      <c r="F110" s="429">
        <f t="shared" si="38"/>
        <v>41.91</v>
      </c>
      <c r="G110" s="429">
        <f t="shared" si="38"/>
        <v>9.48</v>
      </c>
      <c r="H110" s="429" t="s">
        <v>48</v>
      </c>
      <c r="I110" s="429" t="s">
        <v>48</v>
      </c>
      <c r="J110" s="429">
        <f t="shared" si="38"/>
        <v>1576</v>
      </c>
      <c r="K110" s="429">
        <f t="shared" si="38"/>
        <v>210</v>
      </c>
      <c r="L110" s="429">
        <f t="shared" si="38"/>
        <v>250</v>
      </c>
      <c r="M110" s="429">
        <f t="shared" si="38"/>
        <v>16</v>
      </c>
      <c r="N110" s="429">
        <f t="shared" si="38"/>
        <v>1100</v>
      </c>
      <c r="O110" s="428">
        <f t="shared" si="38"/>
        <v>250</v>
      </c>
      <c r="P110" s="33"/>
      <c r="Q110" s="33"/>
    </row>
    <row r="111" spans="1:17" ht="13.5" thickBot="1">
      <c r="A111" s="620" t="s">
        <v>199</v>
      </c>
      <c r="B111" s="621"/>
      <c r="C111" s="428" t="s">
        <v>48</v>
      </c>
      <c r="D111" s="429">
        <f>D106</f>
        <v>30</v>
      </c>
      <c r="E111" s="429">
        <f t="shared" ref="E111:O111" si="39">E106</f>
        <v>8.14</v>
      </c>
      <c r="F111" s="429">
        <f t="shared" si="39"/>
        <v>21.86</v>
      </c>
      <c r="G111" s="429">
        <f t="shared" si="39"/>
        <v>8.0500000000000007</v>
      </c>
      <c r="H111" s="429" t="s">
        <v>48</v>
      </c>
      <c r="I111" s="429" t="str">
        <f t="shared" si="39"/>
        <v>x</v>
      </c>
      <c r="J111" s="429">
        <f t="shared" si="39"/>
        <v>770</v>
      </c>
      <c r="K111" s="429">
        <f t="shared" si="39"/>
        <v>50</v>
      </c>
      <c r="L111" s="429">
        <f t="shared" si="39"/>
        <v>80</v>
      </c>
      <c r="M111" s="429">
        <f t="shared" si="39"/>
        <v>80</v>
      </c>
      <c r="N111" s="429">
        <f t="shared" si="39"/>
        <v>560</v>
      </c>
      <c r="O111" s="428">
        <f t="shared" si="39"/>
        <v>205</v>
      </c>
      <c r="P111" s="33"/>
      <c r="Q111" s="33"/>
    </row>
    <row r="112" spans="1:17" ht="13.5" thickBot="1">
      <c r="A112" s="151"/>
      <c r="B112" s="15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33"/>
      <c r="Q112" s="33"/>
    </row>
    <row r="113" spans="1:17" ht="13.5" thickBot="1">
      <c r="A113" s="622" t="s">
        <v>200</v>
      </c>
      <c r="B113" s="623"/>
      <c r="C113" s="430" t="s">
        <v>48</v>
      </c>
      <c r="D113" s="488">
        <f>D108+D109+D110+D111</f>
        <v>210</v>
      </c>
      <c r="E113" s="488">
        <f t="shared" ref="E113:O113" si="40">E108+E109+E110+E111</f>
        <v>72.64</v>
      </c>
      <c r="F113" s="488">
        <f t="shared" si="40"/>
        <v>137.35999999999999</v>
      </c>
      <c r="G113" s="488">
        <f t="shared" si="40"/>
        <v>53.17</v>
      </c>
      <c r="H113" s="488" t="s">
        <v>48</v>
      </c>
      <c r="I113" s="488" t="s">
        <v>48</v>
      </c>
      <c r="J113" s="488">
        <f t="shared" si="40"/>
        <v>5509</v>
      </c>
      <c r="K113" s="488">
        <f t="shared" si="40"/>
        <v>742</v>
      </c>
      <c r="L113" s="488">
        <f t="shared" si="40"/>
        <v>1023</v>
      </c>
      <c r="M113" s="488">
        <f t="shared" si="40"/>
        <v>149</v>
      </c>
      <c r="N113" s="488">
        <f t="shared" si="40"/>
        <v>3601</v>
      </c>
      <c r="O113" s="430">
        <f t="shared" si="40"/>
        <v>1298</v>
      </c>
      <c r="P113" s="33"/>
      <c r="Q113" s="33"/>
    </row>
    <row r="114" spans="1:17">
      <c r="A114" s="151"/>
      <c r="B114" s="151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>
      <c r="A115" s="148"/>
      <c r="B115" s="147" t="s">
        <v>201</v>
      </c>
      <c r="C115" s="148"/>
      <c r="D115" s="148"/>
      <c r="E115" s="148"/>
      <c r="F115" s="148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>
      <c r="A116" s="148"/>
      <c r="B116" s="147" t="s">
        <v>69</v>
      </c>
      <c r="C116" s="148"/>
      <c r="D116" s="148"/>
      <c r="E116" s="148"/>
      <c r="F116" s="148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1:17">
      <c r="A117" s="148"/>
      <c r="B117" s="147"/>
      <c r="C117" s="148"/>
      <c r="D117" s="148"/>
      <c r="E117" s="148"/>
      <c r="F117" s="148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>
      <c r="A118" s="148"/>
      <c r="B118" s="147"/>
      <c r="C118" s="148"/>
      <c r="D118" s="148"/>
      <c r="E118" s="148"/>
      <c r="F118" s="148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6.5" thickBot="1">
      <c r="A119" s="148"/>
      <c r="B119" s="546" t="s">
        <v>70</v>
      </c>
      <c r="C119" s="546"/>
      <c r="D119" s="546"/>
      <c r="E119" s="546"/>
      <c r="F119" s="148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ht="13.5" customHeight="1" thickBot="1">
      <c r="A120" s="206" t="s">
        <v>8</v>
      </c>
      <c r="B120" s="550" t="s">
        <v>172</v>
      </c>
      <c r="C120" s="553" t="s">
        <v>15</v>
      </c>
      <c r="D120" s="556" t="s">
        <v>9</v>
      </c>
      <c r="E120" s="557"/>
      <c r="F120" s="557"/>
      <c r="G120" s="109"/>
      <c r="H120" s="558" t="s">
        <v>173</v>
      </c>
      <c r="I120" s="561" t="s">
        <v>174</v>
      </c>
      <c r="J120" s="564" t="s">
        <v>13</v>
      </c>
      <c r="K120" s="565"/>
      <c r="L120" s="565"/>
      <c r="M120" s="565"/>
      <c r="N120" s="565"/>
      <c r="O120" s="566"/>
      <c r="P120" s="244"/>
      <c r="Q120" s="244"/>
    </row>
    <row r="121" spans="1:17" ht="12.75" customHeight="1">
      <c r="A121" s="207"/>
      <c r="B121" s="551"/>
      <c r="C121" s="554"/>
      <c r="D121" s="624" t="s">
        <v>16</v>
      </c>
      <c r="E121" s="569" t="s">
        <v>175</v>
      </c>
      <c r="F121" s="571" t="s">
        <v>176</v>
      </c>
      <c r="G121" s="569" t="s">
        <v>177</v>
      </c>
      <c r="H121" s="559"/>
      <c r="I121" s="562"/>
      <c r="J121" s="573" t="s">
        <v>22</v>
      </c>
      <c r="K121" s="574"/>
      <c r="L121" s="574"/>
      <c r="M121" s="575"/>
      <c r="N121" s="571" t="s">
        <v>176</v>
      </c>
      <c r="O121" s="576" t="s">
        <v>178</v>
      </c>
      <c r="P121" s="241"/>
      <c r="Q121" s="241"/>
    </row>
    <row r="122" spans="1:17">
      <c r="A122" s="23"/>
      <c r="B122" s="551"/>
      <c r="C122" s="554"/>
      <c r="D122" s="624"/>
      <c r="E122" s="569"/>
      <c r="F122" s="571"/>
      <c r="G122" s="569"/>
      <c r="H122" s="559"/>
      <c r="I122" s="562"/>
      <c r="J122" s="578" t="s">
        <v>16</v>
      </c>
      <c r="K122" s="579" t="s">
        <v>29</v>
      </c>
      <c r="L122" s="579" t="s">
        <v>30</v>
      </c>
      <c r="M122" s="579" t="s">
        <v>23</v>
      </c>
      <c r="N122" s="571"/>
      <c r="O122" s="576"/>
      <c r="P122" s="208"/>
      <c r="Q122" s="208"/>
    </row>
    <row r="123" spans="1:17">
      <c r="A123" s="25"/>
      <c r="B123" s="551"/>
      <c r="C123" s="554"/>
      <c r="D123" s="624"/>
      <c r="E123" s="569"/>
      <c r="F123" s="571"/>
      <c r="G123" s="569"/>
      <c r="H123" s="559"/>
      <c r="I123" s="562"/>
      <c r="J123" s="567"/>
      <c r="K123" s="580"/>
      <c r="L123" s="580"/>
      <c r="M123" s="580"/>
      <c r="N123" s="571"/>
      <c r="O123" s="576"/>
      <c r="P123" s="19"/>
      <c r="Q123" s="19"/>
    </row>
    <row r="124" spans="1:17">
      <c r="A124" s="25"/>
      <c r="B124" s="551"/>
      <c r="C124" s="554"/>
      <c r="D124" s="624"/>
      <c r="E124" s="569"/>
      <c r="F124" s="571"/>
      <c r="G124" s="569"/>
      <c r="H124" s="559"/>
      <c r="I124" s="562"/>
      <c r="J124" s="567"/>
      <c r="K124" s="580"/>
      <c r="L124" s="580"/>
      <c r="M124" s="580"/>
      <c r="N124" s="571"/>
      <c r="O124" s="576"/>
      <c r="P124" s="33"/>
      <c r="Q124" s="33"/>
    </row>
    <row r="125" spans="1:17">
      <c r="A125" s="25"/>
      <c r="B125" s="551"/>
      <c r="C125" s="554"/>
      <c r="D125" s="624"/>
      <c r="E125" s="569"/>
      <c r="F125" s="571"/>
      <c r="G125" s="569"/>
      <c r="H125" s="559"/>
      <c r="I125" s="562"/>
      <c r="J125" s="567"/>
      <c r="K125" s="580"/>
      <c r="L125" s="580"/>
      <c r="M125" s="580"/>
      <c r="N125" s="571"/>
      <c r="O125" s="576"/>
      <c r="P125" s="33"/>
      <c r="Q125" s="33"/>
    </row>
    <row r="126" spans="1:17" ht="13.5" thickBot="1">
      <c r="A126" s="46"/>
      <c r="B126" s="552"/>
      <c r="C126" s="555"/>
      <c r="D126" s="624"/>
      <c r="E126" s="569"/>
      <c r="F126" s="571"/>
      <c r="G126" s="569"/>
      <c r="H126" s="559"/>
      <c r="I126" s="562"/>
      <c r="J126" s="567"/>
      <c r="K126" s="580"/>
      <c r="L126" s="580"/>
      <c r="M126" s="580"/>
      <c r="N126" s="571"/>
      <c r="O126" s="576"/>
      <c r="P126" s="33"/>
      <c r="Q126" s="33"/>
    </row>
    <row r="127" spans="1:17" ht="16.5" thickBot="1">
      <c r="A127" s="528" t="s">
        <v>76</v>
      </c>
      <c r="B127" s="529"/>
      <c r="C127" s="431" t="s">
        <v>48</v>
      </c>
      <c r="D127" s="88">
        <f>D113</f>
        <v>210</v>
      </c>
      <c r="E127" s="90">
        <f>E113</f>
        <v>72.64</v>
      </c>
      <c r="F127" s="90">
        <f>F113</f>
        <v>137.35999999999999</v>
      </c>
      <c r="G127" s="90">
        <f>G113</f>
        <v>53.17</v>
      </c>
      <c r="H127" s="90" t="s">
        <v>48</v>
      </c>
      <c r="I127" s="91" t="s">
        <v>48</v>
      </c>
      <c r="J127" s="89">
        <f t="shared" ref="J127:O127" si="41">J113</f>
        <v>5509</v>
      </c>
      <c r="K127" s="90">
        <f t="shared" si="41"/>
        <v>742</v>
      </c>
      <c r="L127" s="90">
        <f t="shared" si="41"/>
        <v>1023</v>
      </c>
      <c r="M127" s="90">
        <f t="shared" si="41"/>
        <v>149</v>
      </c>
      <c r="N127" s="90">
        <f t="shared" si="41"/>
        <v>3601</v>
      </c>
      <c r="O127" s="91">
        <f t="shared" si="41"/>
        <v>1298</v>
      </c>
      <c r="P127" s="33"/>
      <c r="Q127" s="33"/>
    </row>
    <row r="128" spans="1:17" ht="16.5" thickBot="1">
      <c r="A128" s="543" t="s">
        <v>77</v>
      </c>
      <c r="B128" s="544"/>
      <c r="C128" s="156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432"/>
      <c r="P128" s="33"/>
      <c r="Q128" s="33"/>
    </row>
    <row r="129" spans="1:17" ht="13.5" thickBot="1">
      <c r="A129" s="23" t="s">
        <v>38</v>
      </c>
      <c r="B129" s="148" t="s">
        <v>39</v>
      </c>
      <c r="C129" s="33"/>
      <c r="D129" s="487"/>
      <c r="E129" s="487"/>
      <c r="F129" s="487"/>
      <c r="G129" s="487"/>
      <c r="H129" s="487"/>
      <c r="I129" s="487"/>
      <c r="J129" s="487"/>
      <c r="K129" s="487"/>
      <c r="L129" s="487"/>
      <c r="M129" s="487"/>
      <c r="N129" s="487"/>
      <c r="O129" s="433"/>
      <c r="P129" s="33"/>
      <c r="Q129" s="33"/>
    </row>
    <row r="130" spans="1:17" ht="13.5" thickBot="1">
      <c r="A130" s="86"/>
      <c r="B130" s="86" t="s">
        <v>47</v>
      </c>
      <c r="C130" s="336" t="s">
        <v>48</v>
      </c>
      <c r="D130" s="337">
        <f>D33</f>
        <v>15.5</v>
      </c>
      <c r="E130" s="97">
        <f t="shared" ref="E130:G130" si="42">E33</f>
        <v>8</v>
      </c>
      <c r="F130" s="97">
        <f t="shared" si="42"/>
        <v>7.5</v>
      </c>
      <c r="G130" s="68">
        <f t="shared" si="42"/>
        <v>9</v>
      </c>
      <c r="H130" s="483" t="s">
        <v>48</v>
      </c>
      <c r="I130" s="336" t="s">
        <v>48</v>
      </c>
      <c r="J130" s="337">
        <f>J33</f>
        <v>454</v>
      </c>
      <c r="K130" s="97">
        <f t="shared" ref="K130:O130" si="43">K33</f>
        <v>72</v>
      </c>
      <c r="L130" s="97">
        <f t="shared" si="43"/>
        <v>148</v>
      </c>
      <c r="M130" s="97">
        <f t="shared" si="43"/>
        <v>8</v>
      </c>
      <c r="N130" s="97">
        <f t="shared" si="43"/>
        <v>226</v>
      </c>
      <c r="O130" s="67">
        <f t="shared" si="43"/>
        <v>148</v>
      </c>
      <c r="P130" s="33"/>
      <c r="Q130" s="33"/>
    </row>
    <row r="131" spans="1:17" ht="13.5" thickBot="1">
      <c r="A131" s="93"/>
      <c r="B131" s="434" t="s">
        <v>107</v>
      </c>
      <c r="C131" s="338" t="s">
        <v>48</v>
      </c>
      <c r="D131" s="339">
        <f>D34</f>
        <v>9</v>
      </c>
      <c r="E131" s="137"/>
      <c r="F131" s="137"/>
      <c r="G131" s="75"/>
      <c r="H131" s="435" t="s">
        <v>48</v>
      </c>
      <c r="I131" s="338" t="s">
        <v>48</v>
      </c>
      <c r="J131" s="339">
        <f t="shared" ref="J131:O132" si="44">J34</f>
        <v>148</v>
      </c>
      <c r="K131" s="137"/>
      <c r="L131" s="137"/>
      <c r="M131" s="137"/>
      <c r="N131" s="137"/>
      <c r="O131" s="74"/>
      <c r="P131" s="33"/>
      <c r="Q131" s="33"/>
    </row>
    <row r="132" spans="1:17" ht="13.5" thickBot="1">
      <c r="A132" s="77"/>
      <c r="B132" s="436" t="s">
        <v>108</v>
      </c>
      <c r="C132" s="437" t="s">
        <v>48</v>
      </c>
      <c r="D132" s="233">
        <f>D35</f>
        <v>14</v>
      </c>
      <c r="E132" s="128">
        <f t="shared" ref="E132:G132" si="45">E35</f>
        <v>7</v>
      </c>
      <c r="F132" s="128">
        <f t="shared" si="45"/>
        <v>7</v>
      </c>
      <c r="G132" s="142">
        <f t="shared" si="45"/>
        <v>9</v>
      </c>
      <c r="H132" s="485" t="s">
        <v>48</v>
      </c>
      <c r="I132" s="437" t="s">
        <v>48</v>
      </c>
      <c r="J132" s="233">
        <f t="shared" si="44"/>
        <v>416</v>
      </c>
      <c r="K132" s="128">
        <f t="shared" si="44"/>
        <v>60</v>
      </c>
      <c r="L132" s="128">
        <f t="shared" si="44"/>
        <v>148</v>
      </c>
      <c r="M132" s="128">
        <f t="shared" si="44"/>
        <v>0</v>
      </c>
      <c r="N132" s="128">
        <f t="shared" si="44"/>
        <v>208</v>
      </c>
      <c r="O132" s="129">
        <f t="shared" si="44"/>
        <v>148</v>
      </c>
      <c r="P132" s="33"/>
      <c r="Q132" s="33"/>
    </row>
    <row r="133" spans="1:17" ht="13.5" thickBot="1">
      <c r="A133" s="106" t="s">
        <v>49</v>
      </c>
      <c r="B133" s="107" t="s">
        <v>50</v>
      </c>
      <c r="C133" s="487"/>
      <c r="D133" s="151"/>
      <c r="E133" s="151"/>
      <c r="F133" s="151"/>
      <c r="G133" s="487"/>
      <c r="H133" s="121"/>
      <c r="I133" s="121"/>
      <c r="J133" s="487"/>
      <c r="K133" s="487"/>
      <c r="L133" s="487"/>
      <c r="M133" s="487"/>
      <c r="N133" s="487"/>
      <c r="O133" s="433"/>
      <c r="P133" s="33"/>
      <c r="Q133" s="33"/>
    </row>
    <row r="134" spans="1:17" ht="13.5" thickBot="1">
      <c r="A134" s="86"/>
      <c r="B134" s="86" t="s">
        <v>47</v>
      </c>
      <c r="C134" s="336" t="s">
        <v>48</v>
      </c>
      <c r="D134" s="337">
        <f>D48</f>
        <v>41.5</v>
      </c>
      <c r="E134" s="97">
        <f t="shared" ref="E134:G134" si="46">E48</f>
        <v>15.920000000000002</v>
      </c>
      <c r="F134" s="97">
        <f t="shared" si="46"/>
        <v>25.580000000000005</v>
      </c>
      <c r="G134" s="68">
        <f t="shared" si="46"/>
        <v>8.92</v>
      </c>
      <c r="H134" s="483" t="s">
        <v>48</v>
      </c>
      <c r="I134" s="336" t="s">
        <v>48</v>
      </c>
      <c r="J134" s="337">
        <f>J48</f>
        <v>1073</v>
      </c>
      <c r="K134" s="97">
        <f t="shared" ref="K134:O134" si="47">K48</f>
        <v>160</v>
      </c>
      <c r="L134" s="97">
        <f t="shared" si="47"/>
        <v>240</v>
      </c>
      <c r="M134" s="97">
        <f t="shared" si="47"/>
        <v>13</v>
      </c>
      <c r="N134" s="97">
        <f t="shared" si="47"/>
        <v>666</v>
      </c>
      <c r="O134" s="67">
        <f t="shared" si="47"/>
        <v>230</v>
      </c>
      <c r="P134" s="33"/>
      <c r="Q134" s="33"/>
    </row>
    <row r="135" spans="1:17" ht="13.5" thickBot="1">
      <c r="A135" s="86"/>
      <c r="B135" s="86" t="s">
        <v>107</v>
      </c>
      <c r="C135" s="338" t="s">
        <v>48</v>
      </c>
      <c r="D135" s="339">
        <f>D49</f>
        <v>8.92</v>
      </c>
      <c r="E135" s="137"/>
      <c r="F135" s="137"/>
      <c r="G135" s="75"/>
      <c r="H135" s="435" t="s">
        <v>48</v>
      </c>
      <c r="I135" s="338" t="s">
        <v>48</v>
      </c>
      <c r="J135" s="339">
        <f>J49</f>
        <v>230</v>
      </c>
      <c r="K135" s="137"/>
      <c r="L135" s="137"/>
      <c r="M135" s="137"/>
      <c r="N135" s="137"/>
      <c r="O135" s="74"/>
      <c r="P135" s="33"/>
      <c r="Q135" s="33"/>
    </row>
    <row r="136" spans="1:17" ht="13.5" thickBot="1">
      <c r="A136" s="25"/>
      <c r="B136" s="438" t="s">
        <v>108</v>
      </c>
      <c r="C136" s="437" t="s">
        <v>48</v>
      </c>
      <c r="D136" s="233">
        <f>D50</f>
        <v>5</v>
      </c>
      <c r="E136" s="128">
        <f t="shared" ref="E136:G136" si="48">E50</f>
        <v>1.56</v>
      </c>
      <c r="F136" s="128">
        <f t="shared" si="48"/>
        <v>3.44</v>
      </c>
      <c r="G136" s="142">
        <f t="shared" si="48"/>
        <v>0.8</v>
      </c>
      <c r="H136" s="485" t="s">
        <v>48</v>
      </c>
      <c r="I136" s="437" t="s">
        <v>48</v>
      </c>
      <c r="J136" s="233">
        <f>J50</f>
        <v>125</v>
      </c>
      <c r="K136" s="128">
        <f t="shared" ref="K136:O136" si="49">K50</f>
        <v>20</v>
      </c>
      <c r="L136" s="128">
        <f t="shared" si="49"/>
        <v>20</v>
      </c>
      <c r="M136" s="128">
        <f t="shared" si="49"/>
        <v>1</v>
      </c>
      <c r="N136" s="128">
        <f t="shared" si="49"/>
        <v>90</v>
      </c>
      <c r="O136" s="129">
        <f t="shared" si="49"/>
        <v>20</v>
      </c>
      <c r="P136" s="33"/>
      <c r="Q136" s="33"/>
    </row>
    <row r="137" spans="1:17" ht="13.5" thickBot="1">
      <c r="A137" s="106" t="s">
        <v>53</v>
      </c>
      <c r="B137" s="107" t="s">
        <v>54</v>
      </c>
      <c r="C137" s="487"/>
      <c r="D137" s="151"/>
      <c r="E137" s="151"/>
      <c r="F137" s="151"/>
      <c r="G137" s="487"/>
      <c r="H137" s="487"/>
      <c r="I137" s="487"/>
      <c r="J137" s="487"/>
      <c r="K137" s="487"/>
      <c r="L137" s="487"/>
      <c r="M137" s="487"/>
      <c r="N137" s="487"/>
      <c r="O137" s="433"/>
      <c r="P137" s="33"/>
      <c r="Q137" s="33"/>
    </row>
    <row r="138" spans="1:17" ht="13.5" thickBot="1">
      <c r="A138" s="86"/>
      <c r="B138" s="86" t="s">
        <v>47</v>
      </c>
      <c r="C138" s="336" t="s">
        <v>48</v>
      </c>
      <c r="D138" s="337">
        <f>D75</f>
        <v>98.5</v>
      </c>
      <c r="E138" s="97">
        <f t="shared" ref="E138:G138" si="50">E75</f>
        <v>34.419999999999995</v>
      </c>
      <c r="F138" s="97">
        <f t="shared" si="50"/>
        <v>64.079999999999984</v>
      </c>
      <c r="G138" s="68">
        <f t="shared" si="50"/>
        <v>17.049999999999997</v>
      </c>
      <c r="H138" s="483" t="s">
        <v>48</v>
      </c>
      <c r="I138" s="336" t="s">
        <v>48</v>
      </c>
      <c r="J138" s="337">
        <f>J75</f>
        <v>2558</v>
      </c>
      <c r="K138" s="97">
        <f t="shared" ref="K138:O138" si="51">K75</f>
        <v>430</v>
      </c>
      <c r="L138" s="97">
        <f t="shared" si="51"/>
        <v>445</v>
      </c>
      <c r="M138" s="97">
        <f t="shared" si="51"/>
        <v>23</v>
      </c>
      <c r="N138" s="97">
        <f t="shared" si="51"/>
        <v>1660</v>
      </c>
      <c r="O138" s="67">
        <f t="shared" si="51"/>
        <v>445</v>
      </c>
      <c r="P138" s="33"/>
      <c r="Q138" s="33"/>
    </row>
    <row r="139" spans="1:17" ht="13.5" thickBot="1">
      <c r="A139" s="86"/>
      <c r="B139" s="86" t="s">
        <v>107</v>
      </c>
      <c r="C139" s="338" t="s">
        <v>48</v>
      </c>
      <c r="D139" s="339">
        <f>D76</f>
        <v>17.049999999999997</v>
      </c>
      <c r="E139" s="137"/>
      <c r="F139" s="137"/>
      <c r="G139" s="75"/>
      <c r="H139" s="435" t="s">
        <v>48</v>
      </c>
      <c r="I139" s="338" t="s">
        <v>48</v>
      </c>
      <c r="J139" s="339">
        <f>J76</f>
        <v>445</v>
      </c>
      <c r="K139" s="137"/>
      <c r="L139" s="137"/>
      <c r="M139" s="137"/>
      <c r="N139" s="137"/>
      <c r="O139" s="74"/>
      <c r="P139" s="33"/>
      <c r="Q139" s="33"/>
    </row>
    <row r="140" spans="1:17" ht="13.5" thickBot="1">
      <c r="A140" s="25"/>
      <c r="B140" s="438" t="s">
        <v>108</v>
      </c>
      <c r="C140" s="437" t="s">
        <v>48</v>
      </c>
      <c r="D140" s="233">
        <f>D77</f>
        <v>15</v>
      </c>
      <c r="E140" s="128">
        <f t="shared" ref="E140:G140" si="52">E77</f>
        <v>4.82</v>
      </c>
      <c r="F140" s="128">
        <f t="shared" si="52"/>
        <v>10.18</v>
      </c>
      <c r="G140" s="142">
        <f t="shared" si="52"/>
        <v>2.35</v>
      </c>
      <c r="H140" s="485" t="s">
        <v>48</v>
      </c>
      <c r="I140" s="437" t="s">
        <v>48</v>
      </c>
      <c r="J140" s="233">
        <f>J77</f>
        <v>383</v>
      </c>
      <c r="K140" s="128">
        <f t="shared" ref="K140:O140" si="53">K77</f>
        <v>60</v>
      </c>
      <c r="L140" s="128">
        <f t="shared" si="53"/>
        <v>60</v>
      </c>
      <c r="M140" s="128">
        <f t="shared" si="53"/>
        <v>3</v>
      </c>
      <c r="N140" s="128">
        <f t="shared" si="53"/>
        <v>260</v>
      </c>
      <c r="O140" s="129">
        <f t="shared" si="53"/>
        <v>60</v>
      </c>
      <c r="P140" s="33"/>
      <c r="Q140" s="33"/>
    </row>
    <row r="141" spans="1:17" ht="13.5" thickBot="1">
      <c r="A141" s="106" t="s">
        <v>56</v>
      </c>
      <c r="B141" s="107" t="s">
        <v>57</v>
      </c>
      <c r="C141" s="487"/>
      <c r="D141" s="151"/>
      <c r="E141" s="151"/>
      <c r="F141" s="151"/>
      <c r="G141" s="487"/>
      <c r="H141" s="487"/>
      <c r="I141" s="487"/>
      <c r="J141" s="487"/>
      <c r="K141" s="487"/>
      <c r="L141" s="487"/>
      <c r="M141" s="487"/>
      <c r="N141" s="487"/>
      <c r="O141" s="433"/>
      <c r="P141" s="33"/>
      <c r="Q141" s="33"/>
    </row>
    <row r="142" spans="1:17" ht="13.5" thickBot="1">
      <c r="A142" s="86"/>
      <c r="B142" s="86" t="s">
        <v>47</v>
      </c>
      <c r="C142" s="483" t="s">
        <v>48</v>
      </c>
      <c r="D142" s="361">
        <f>D85</f>
        <v>14</v>
      </c>
      <c r="E142" s="97">
        <f t="shared" ref="E142:G142" si="54">E85</f>
        <v>4.82</v>
      </c>
      <c r="F142" s="97">
        <f t="shared" si="54"/>
        <v>9.18</v>
      </c>
      <c r="G142" s="67">
        <f t="shared" si="54"/>
        <v>3.4899999999999998</v>
      </c>
      <c r="H142" s="484" t="s">
        <v>48</v>
      </c>
      <c r="I142" s="336" t="s">
        <v>48</v>
      </c>
      <c r="J142" s="337">
        <f>J85</f>
        <v>359</v>
      </c>
      <c r="K142" s="97">
        <f t="shared" ref="K142:O142" si="55">K85</f>
        <v>30</v>
      </c>
      <c r="L142" s="97">
        <f t="shared" si="55"/>
        <v>90</v>
      </c>
      <c r="M142" s="97">
        <f t="shared" si="55"/>
        <v>4</v>
      </c>
      <c r="N142" s="97">
        <f t="shared" si="55"/>
        <v>235</v>
      </c>
      <c r="O142" s="67">
        <f t="shared" si="55"/>
        <v>90</v>
      </c>
      <c r="P142" s="33"/>
      <c r="Q142" s="33"/>
    </row>
    <row r="143" spans="1:17" ht="13.5" thickBot="1">
      <c r="A143" s="86"/>
      <c r="B143" s="86" t="s">
        <v>107</v>
      </c>
      <c r="C143" s="435" t="s">
        <v>48</v>
      </c>
      <c r="D143" s="365">
        <f>D86</f>
        <v>3.4899999999999998</v>
      </c>
      <c r="E143" s="137"/>
      <c r="F143" s="137"/>
      <c r="G143" s="74"/>
      <c r="H143" s="192" t="s">
        <v>48</v>
      </c>
      <c r="I143" s="338" t="s">
        <v>48</v>
      </c>
      <c r="J143" s="339">
        <f>J86</f>
        <v>90</v>
      </c>
      <c r="K143" s="137"/>
      <c r="L143" s="137"/>
      <c r="M143" s="137"/>
      <c r="N143" s="137"/>
      <c r="O143" s="74"/>
      <c r="P143" s="33"/>
      <c r="Q143" s="33"/>
    </row>
    <row r="144" spans="1:17" ht="13.5" thickBot="1">
      <c r="A144" s="25"/>
      <c r="B144" s="438" t="s">
        <v>108</v>
      </c>
      <c r="C144" s="485" t="s">
        <v>48</v>
      </c>
      <c r="D144" s="232">
        <f>D87</f>
        <v>8.5</v>
      </c>
      <c r="E144" s="128">
        <f t="shared" ref="E144:G144" si="56">E87</f>
        <v>2.3199999999999998</v>
      </c>
      <c r="F144" s="128">
        <f t="shared" si="56"/>
        <v>6.18</v>
      </c>
      <c r="G144" s="129">
        <f t="shared" si="56"/>
        <v>1.8699999999999999</v>
      </c>
      <c r="H144" s="486" t="s">
        <v>48</v>
      </c>
      <c r="I144" s="437" t="s">
        <v>48</v>
      </c>
      <c r="J144" s="233">
        <f>J87</f>
        <v>227</v>
      </c>
      <c r="K144" s="128">
        <f t="shared" ref="K144:O144" si="57">K87</f>
        <v>10</v>
      </c>
      <c r="L144" s="128">
        <f t="shared" si="57"/>
        <v>50</v>
      </c>
      <c r="M144" s="128">
        <f t="shared" si="57"/>
        <v>2</v>
      </c>
      <c r="N144" s="128">
        <f t="shared" si="57"/>
        <v>165</v>
      </c>
      <c r="O144" s="129">
        <f t="shared" si="57"/>
        <v>50</v>
      </c>
      <c r="P144" s="33"/>
      <c r="Q144" s="33"/>
    </row>
    <row r="145" spans="1:20" ht="13.5" thickBot="1">
      <c r="A145" s="106" t="s">
        <v>58</v>
      </c>
      <c r="B145" s="107" t="s">
        <v>59</v>
      </c>
      <c r="C145" s="487"/>
      <c r="D145" s="487"/>
      <c r="E145" s="487"/>
      <c r="F145" s="487"/>
      <c r="G145" s="487"/>
      <c r="H145" s="487"/>
      <c r="I145" s="487"/>
      <c r="J145" s="487"/>
      <c r="K145" s="487"/>
      <c r="L145" s="487"/>
      <c r="M145" s="487"/>
      <c r="N145" s="487"/>
      <c r="O145" s="433"/>
      <c r="P145" s="33"/>
      <c r="Q145" s="33"/>
    </row>
    <row r="146" spans="1:20" ht="13.5" thickBot="1">
      <c r="A146" s="46"/>
      <c r="B146" s="86" t="s">
        <v>47</v>
      </c>
      <c r="C146" s="336" t="s">
        <v>48</v>
      </c>
      <c r="D146" s="337">
        <f>D94</f>
        <v>15</v>
      </c>
      <c r="E146" s="97">
        <f t="shared" ref="E146:H146" si="58">E94</f>
        <v>4.7300000000000004</v>
      </c>
      <c r="F146" s="97">
        <f t="shared" si="58"/>
        <v>10.270000000000001</v>
      </c>
      <c r="G146" s="68">
        <f t="shared" si="58"/>
        <v>2.9699999999999998</v>
      </c>
      <c r="H146" s="483" t="str">
        <f t="shared" si="58"/>
        <v>x</v>
      </c>
      <c r="I146" s="336" t="s">
        <v>48</v>
      </c>
      <c r="J146" s="337">
        <f>J94</f>
        <v>409</v>
      </c>
      <c r="K146" s="97">
        <f t="shared" ref="K146:O146" si="59">K94</f>
        <v>40</v>
      </c>
      <c r="L146" s="97">
        <f t="shared" si="59"/>
        <v>80</v>
      </c>
      <c r="M146" s="97">
        <f t="shared" si="59"/>
        <v>9</v>
      </c>
      <c r="N146" s="97">
        <f t="shared" si="59"/>
        <v>280</v>
      </c>
      <c r="O146" s="67">
        <f t="shared" si="59"/>
        <v>80</v>
      </c>
      <c r="P146" s="33"/>
      <c r="Q146" s="33"/>
    </row>
    <row r="147" spans="1:20" ht="13.5" thickBot="1">
      <c r="A147" s="25"/>
      <c r="B147" s="434" t="s">
        <v>107</v>
      </c>
      <c r="C147" s="338" t="s">
        <v>48</v>
      </c>
      <c r="D147" s="339">
        <f>D95</f>
        <v>2.9699999999999998</v>
      </c>
      <c r="E147" s="137"/>
      <c r="F147" s="137"/>
      <c r="G147" s="75"/>
      <c r="H147" s="435" t="s">
        <v>48</v>
      </c>
      <c r="I147" s="338" t="s">
        <v>48</v>
      </c>
      <c r="J147" s="339">
        <f>J95</f>
        <v>80</v>
      </c>
      <c r="K147" s="137"/>
      <c r="L147" s="137"/>
      <c r="M147" s="137"/>
      <c r="N147" s="137"/>
      <c r="O147" s="74"/>
      <c r="P147" s="33"/>
      <c r="Q147" s="33"/>
    </row>
    <row r="148" spans="1:20" ht="13.5" thickBot="1">
      <c r="A148" s="86"/>
      <c r="B148" s="436" t="s">
        <v>108</v>
      </c>
      <c r="C148" s="437" t="s">
        <v>48</v>
      </c>
      <c r="D148" s="102">
        <f>D96</f>
        <v>15</v>
      </c>
      <c r="E148" s="103">
        <f t="shared" ref="E148:G150" si="60">E96</f>
        <v>4.7300000000000004</v>
      </c>
      <c r="F148" s="103">
        <f t="shared" si="60"/>
        <v>10.270000000000001</v>
      </c>
      <c r="G148" s="82">
        <f t="shared" si="60"/>
        <v>2.9699999999999998</v>
      </c>
      <c r="H148" s="439" t="s">
        <v>48</v>
      </c>
      <c r="I148" s="440" t="s">
        <v>48</v>
      </c>
      <c r="J148" s="102">
        <f>J96</f>
        <v>409</v>
      </c>
      <c r="K148" s="103">
        <f t="shared" ref="K148:O150" si="61">K96</f>
        <v>40</v>
      </c>
      <c r="L148" s="103">
        <f t="shared" si="61"/>
        <v>80</v>
      </c>
      <c r="M148" s="103">
        <f t="shared" si="61"/>
        <v>9</v>
      </c>
      <c r="N148" s="103">
        <f t="shared" si="61"/>
        <v>280</v>
      </c>
      <c r="O148" s="22">
        <f t="shared" si="61"/>
        <v>80</v>
      </c>
      <c r="P148" s="33"/>
      <c r="Q148" s="33"/>
    </row>
    <row r="149" spans="1:20" ht="13.5" thickBot="1">
      <c r="A149" s="359" t="s">
        <v>60</v>
      </c>
      <c r="B149" s="360" t="s">
        <v>194</v>
      </c>
      <c r="C149" s="441">
        <v>4</v>
      </c>
      <c r="D149" s="442">
        <f>D97</f>
        <v>6</v>
      </c>
      <c r="E149" s="443">
        <f t="shared" si="60"/>
        <v>0.6</v>
      </c>
      <c r="F149" s="443">
        <f t="shared" si="60"/>
        <v>5.4</v>
      </c>
      <c r="G149" s="444">
        <f t="shared" si="60"/>
        <v>6</v>
      </c>
      <c r="H149" s="445" t="s">
        <v>48</v>
      </c>
      <c r="I149" s="446" t="s">
        <v>45</v>
      </c>
      <c r="J149" s="447">
        <f>J97</f>
        <v>160</v>
      </c>
      <c r="K149" s="447">
        <f t="shared" si="61"/>
        <v>0</v>
      </c>
      <c r="L149" s="447">
        <f t="shared" si="61"/>
        <v>0</v>
      </c>
      <c r="M149" s="447">
        <f t="shared" si="61"/>
        <v>16</v>
      </c>
      <c r="N149" s="447">
        <f t="shared" si="61"/>
        <v>144</v>
      </c>
      <c r="O149" s="505">
        <f t="shared" si="61"/>
        <v>160</v>
      </c>
      <c r="P149" s="33"/>
      <c r="Q149" s="33"/>
    </row>
    <row r="150" spans="1:20" ht="13.5" thickBot="1">
      <c r="A150" s="359" t="s">
        <v>195</v>
      </c>
      <c r="B150" s="360" t="s">
        <v>165</v>
      </c>
      <c r="C150" s="445">
        <v>7</v>
      </c>
      <c r="D150" s="448">
        <f>D98</f>
        <v>15</v>
      </c>
      <c r="E150" s="449">
        <f t="shared" si="60"/>
        <v>3</v>
      </c>
      <c r="F150" s="449">
        <f t="shared" si="60"/>
        <v>12</v>
      </c>
      <c r="G150" s="450">
        <f t="shared" si="60"/>
        <v>5</v>
      </c>
      <c r="H150" s="451" t="s">
        <v>48</v>
      </c>
      <c r="I150" s="452" t="s">
        <v>45</v>
      </c>
      <c r="J150" s="453">
        <f>J98</f>
        <v>375</v>
      </c>
      <c r="K150" s="453">
        <f t="shared" si="61"/>
        <v>0</v>
      </c>
      <c r="L150" s="453">
        <f t="shared" si="61"/>
        <v>0</v>
      </c>
      <c r="M150" s="453">
        <f t="shared" si="61"/>
        <v>75</v>
      </c>
      <c r="N150" s="453">
        <f t="shared" si="61"/>
        <v>300</v>
      </c>
      <c r="O150" s="506">
        <f t="shared" si="61"/>
        <v>125</v>
      </c>
      <c r="P150" s="33"/>
      <c r="Q150" s="33"/>
    </row>
    <row r="151" spans="1:20">
      <c r="A151" s="419"/>
      <c r="B151" s="419"/>
      <c r="C151" s="454"/>
      <c r="D151" s="419"/>
      <c r="E151" s="419"/>
      <c r="F151" s="419"/>
      <c r="G151" s="419"/>
      <c r="H151" s="419"/>
      <c r="I151" s="419"/>
      <c r="J151" s="419"/>
      <c r="K151" s="419"/>
      <c r="L151" s="419"/>
      <c r="M151" s="419"/>
      <c r="N151" s="419"/>
      <c r="O151" s="419"/>
    </row>
    <row r="152" spans="1:20" ht="13.5" thickBot="1">
      <c r="A152" s="4"/>
      <c r="B152" s="4"/>
      <c r="C152" s="241"/>
    </row>
    <row r="153" spans="1:20">
      <c r="A153" s="169" t="s">
        <v>38</v>
      </c>
      <c r="B153" s="57" t="s">
        <v>79</v>
      </c>
      <c r="C153" s="170"/>
      <c r="D153" s="545" t="s">
        <v>80</v>
      </c>
      <c r="E153" s="542"/>
      <c r="F153" s="541" t="s">
        <v>81</v>
      </c>
      <c r="G153" s="542"/>
      <c r="H153" s="148"/>
      <c r="I153" s="169" t="s">
        <v>49</v>
      </c>
      <c r="J153" s="171" t="s">
        <v>82</v>
      </c>
      <c r="K153" s="227"/>
      <c r="L153" s="227"/>
      <c r="M153" s="227"/>
      <c r="N153" s="227"/>
      <c r="O153" s="173"/>
      <c r="P153" s="33"/>
      <c r="Q153" s="33"/>
      <c r="R153" s="4"/>
      <c r="S153" s="4"/>
      <c r="T153" s="4"/>
    </row>
    <row r="154" spans="1:20">
      <c r="A154" s="23"/>
      <c r="B154" s="174" t="s">
        <v>83</v>
      </c>
      <c r="C154" s="241"/>
      <c r="D154" s="175" t="s">
        <v>10</v>
      </c>
      <c r="E154" s="209" t="s">
        <v>84</v>
      </c>
      <c r="F154" s="151" t="s">
        <v>10</v>
      </c>
      <c r="G154" s="177" t="s">
        <v>84</v>
      </c>
      <c r="H154" s="33"/>
      <c r="I154" s="25"/>
      <c r="J154" s="178" t="s">
        <v>85</v>
      </c>
      <c r="K154" s="19"/>
      <c r="L154" s="19"/>
      <c r="M154" s="19"/>
      <c r="N154" s="19"/>
      <c r="O154" s="228" t="s">
        <v>84</v>
      </c>
      <c r="P154" s="455"/>
      <c r="Q154" s="455"/>
      <c r="S154" s="180"/>
      <c r="T154" s="180"/>
    </row>
    <row r="155" spans="1:20" ht="13.5" thickBot="1">
      <c r="A155" s="46"/>
      <c r="B155" s="181" t="s">
        <v>86</v>
      </c>
      <c r="C155" s="165"/>
      <c r="D155" s="175" t="s">
        <v>87</v>
      </c>
      <c r="E155" s="45"/>
      <c r="F155" s="33"/>
      <c r="G155" s="45"/>
      <c r="H155" s="33"/>
      <c r="I155" s="25"/>
      <c r="J155" s="182" t="s">
        <v>88</v>
      </c>
      <c r="K155" s="229"/>
      <c r="L155" s="229"/>
      <c r="M155" s="229"/>
      <c r="N155" s="229"/>
      <c r="O155" s="45"/>
      <c r="P155" s="33"/>
      <c r="Q155" s="33"/>
      <c r="S155" s="4"/>
      <c r="T155" s="4"/>
    </row>
    <row r="156" spans="1:20" ht="13.5" thickBot="1">
      <c r="A156" s="46"/>
      <c r="B156" s="184" t="s">
        <v>89</v>
      </c>
      <c r="C156" s="161"/>
      <c r="D156" s="146">
        <f>D127</f>
        <v>210</v>
      </c>
      <c r="E156" s="456">
        <f>D156/D156</f>
        <v>1</v>
      </c>
      <c r="F156" s="161">
        <f>J127</f>
        <v>5509</v>
      </c>
      <c r="G156" s="457">
        <f>F156/F156</f>
        <v>1</v>
      </c>
      <c r="H156" s="33"/>
      <c r="I156" s="539" t="s">
        <v>90</v>
      </c>
      <c r="J156" s="540"/>
      <c r="K156" s="540"/>
      <c r="L156" s="540"/>
      <c r="M156" s="243"/>
      <c r="N156" s="243"/>
      <c r="O156" s="76"/>
      <c r="P156" s="33"/>
      <c r="Q156" s="33"/>
    </row>
    <row r="157" spans="1:20" ht="14.25">
      <c r="A157" s="25">
        <v>1</v>
      </c>
      <c r="B157" s="185" t="s">
        <v>91</v>
      </c>
      <c r="C157" s="241"/>
      <c r="D157" s="631">
        <f>E127</f>
        <v>72.64</v>
      </c>
      <c r="E157" s="632">
        <f>D157/D156</f>
        <v>0.34590476190476188</v>
      </c>
      <c r="F157" s="633">
        <f>K127+L127+M127</f>
        <v>1914</v>
      </c>
      <c r="G157" s="632">
        <f>F157/F156</f>
        <v>0.34743147576692684</v>
      </c>
      <c r="H157" s="33"/>
      <c r="I157" s="79">
        <v>1</v>
      </c>
      <c r="J157" s="33" t="s">
        <v>209</v>
      </c>
      <c r="K157" s="33"/>
      <c r="L157" s="33"/>
      <c r="M157" s="33"/>
      <c r="N157" s="33"/>
      <c r="O157" s="495">
        <v>1</v>
      </c>
      <c r="P157" s="33"/>
      <c r="Q157" s="33"/>
    </row>
    <row r="158" spans="1:20" ht="14.25">
      <c r="A158" s="93"/>
      <c r="B158" s="186" t="s">
        <v>93</v>
      </c>
      <c r="C158" s="242"/>
      <c r="D158" s="626"/>
      <c r="E158" s="628"/>
      <c r="F158" s="630"/>
      <c r="G158" s="628"/>
      <c r="H158" s="33"/>
      <c r="I158" s="43"/>
      <c r="J158" s="33"/>
      <c r="K158" s="33"/>
      <c r="L158" s="33"/>
      <c r="M158" s="33"/>
      <c r="N158" s="33"/>
      <c r="O158" s="45"/>
      <c r="P158" s="33"/>
      <c r="Q158" s="33"/>
    </row>
    <row r="159" spans="1:20" ht="14.25">
      <c r="A159" s="230">
        <v>2</v>
      </c>
      <c r="B159" s="198" t="s">
        <v>94</v>
      </c>
      <c r="C159" s="192"/>
      <c r="D159" s="458">
        <f>D134</f>
        <v>41.5</v>
      </c>
      <c r="E159" s="459">
        <f>D159/D156</f>
        <v>0.19761904761904761</v>
      </c>
      <c r="F159" s="460">
        <f>J134</f>
        <v>1073</v>
      </c>
      <c r="G159" s="461">
        <f>F159/F156</f>
        <v>0.19477219096024687</v>
      </c>
      <c r="H159" s="33"/>
      <c r="I159" s="43"/>
      <c r="J159" s="33"/>
      <c r="K159" s="33"/>
      <c r="L159" s="33"/>
      <c r="M159" s="33"/>
      <c r="N159" s="33"/>
      <c r="O159" s="45"/>
      <c r="P159" s="33"/>
      <c r="Q159" s="33"/>
    </row>
    <row r="160" spans="1:20" ht="14.25">
      <c r="A160" s="77">
        <v>3</v>
      </c>
      <c r="B160" s="193" t="s">
        <v>97</v>
      </c>
      <c r="C160" s="194"/>
      <c r="D160" s="625">
        <f>G127</f>
        <v>53.17</v>
      </c>
      <c r="E160" s="627">
        <f>D160/D156</f>
        <v>0.25319047619047619</v>
      </c>
      <c r="F160" s="629">
        <f>O127</f>
        <v>1298</v>
      </c>
      <c r="G160" s="627">
        <f>F160/F156</f>
        <v>0.23561444908331822</v>
      </c>
      <c r="H160" s="33"/>
      <c r="I160" s="43"/>
      <c r="J160" s="535"/>
      <c r="K160" s="536"/>
      <c r="L160" s="536"/>
      <c r="M160" s="241"/>
      <c r="N160" s="241"/>
      <c r="O160" s="45"/>
      <c r="P160" s="33"/>
      <c r="Q160" s="33"/>
    </row>
    <row r="161" spans="1:17" ht="14.25">
      <c r="A161" s="93"/>
      <c r="B161" s="186" t="s">
        <v>98</v>
      </c>
      <c r="C161" s="242"/>
      <c r="D161" s="626"/>
      <c r="E161" s="628"/>
      <c r="F161" s="630"/>
      <c r="G161" s="628"/>
      <c r="H161" s="33"/>
      <c r="I161" s="43"/>
      <c r="J161" s="535"/>
      <c r="K161" s="536"/>
      <c r="L161" s="536"/>
      <c r="M161" s="241"/>
      <c r="N161" s="241"/>
      <c r="O161" s="45"/>
      <c r="P161" s="33"/>
      <c r="Q161" s="33"/>
    </row>
    <row r="162" spans="1:17" ht="14.25">
      <c r="A162" s="77">
        <v>4</v>
      </c>
      <c r="B162" s="193" t="s">
        <v>99</v>
      </c>
      <c r="C162" s="194"/>
      <c r="D162" s="625">
        <f>D33</f>
        <v>15.5</v>
      </c>
      <c r="E162" s="627">
        <f>D162/D156</f>
        <v>7.3809523809523811E-2</v>
      </c>
      <c r="F162" s="629">
        <f>J130</f>
        <v>454</v>
      </c>
      <c r="G162" s="627">
        <f>F162/F156</f>
        <v>8.241060083499728E-2</v>
      </c>
      <c r="H162" s="33"/>
      <c r="I162" s="43"/>
      <c r="J162" s="535"/>
      <c r="K162" s="536"/>
      <c r="L162" s="536"/>
      <c r="M162" s="241"/>
      <c r="N162" s="241"/>
      <c r="O162" s="45"/>
      <c r="P162" s="33"/>
      <c r="Q162" s="33"/>
    </row>
    <row r="163" spans="1:17" ht="14.25">
      <c r="A163" s="93"/>
      <c r="B163" s="186" t="s">
        <v>100</v>
      </c>
      <c r="C163" s="242"/>
      <c r="D163" s="626"/>
      <c r="E163" s="628"/>
      <c r="F163" s="630"/>
      <c r="G163" s="628"/>
      <c r="H163" s="33"/>
      <c r="I163" s="43"/>
      <c r="J163" s="535"/>
      <c r="K163" s="536"/>
      <c r="L163" s="536"/>
      <c r="M163" s="241"/>
      <c r="N163" s="241"/>
      <c r="O163" s="45"/>
      <c r="P163" s="33"/>
      <c r="Q163" s="33"/>
    </row>
    <row r="164" spans="1:17" ht="14.25">
      <c r="A164" s="61">
        <v>5</v>
      </c>
      <c r="B164" s="198" t="s">
        <v>101</v>
      </c>
      <c r="C164" s="192"/>
      <c r="D164" s="458">
        <f>D132+D136+D140+D144+D148+D149+D150</f>
        <v>78.5</v>
      </c>
      <c r="E164" s="459">
        <f>D164/D156</f>
        <v>0.37380952380952381</v>
      </c>
      <c r="F164" s="462">
        <f>J132+J136+J140+J144+J148+J149+J150</f>
        <v>2095</v>
      </c>
      <c r="G164" s="461">
        <f>F164/F156</f>
        <v>0.38028680341259757</v>
      </c>
      <c r="H164" s="33"/>
      <c r="I164" s="43"/>
      <c r="J164" s="535"/>
      <c r="K164" s="536"/>
      <c r="L164" s="536"/>
      <c r="M164" s="241"/>
      <c r="N164" s="241"/>
      <c r="O164" s="45"/>
      <c r="P164" s="33"/>
      <c r="Q164" s="33"/>
    </row>
    <row r="165" spans="1:17" ht="14.25">
      <c r="A165" s="199">
        <v>6</v>
      </c>
      <c r="B165" s="198" t="s">
        <v>102</v>
      </c>
      <c r="C165" s="192"/>
      <c r="D165" s="458">
        <f>D149</f>
        <v>6</v>
      </c>
      <c r="E165" s="459">
        <f>D165/D156</f>
        <v>2.8571428571428571E-2</v>
      </c>
      <c r="F165" s="460">
        <f>J149</f>
        <v>160</v>
      </c>
      <c r="G165" s="461">
        <f>F165/F156</f>
        <v>2.9043383554184062E-2</v>
      </c>
      <c r="I165" s="112"/>
      <c r="J165" s="537"/>
      <c r="K165" s="538"/>
      <c r="L165" s="538"/>
      <c r="M165" s="242"/>
      <c r="N165" s="242"/>
      <c r="O165" s="115"/>
      <c r="P165" s="33"/>
      <c r="Q165" s="33"/>
    </row>
    <row r="166" spans="1:17" ht="15" thickBot="1">
      <c r="A166" s="200">
        <v>7</v>
      </c>
      <c r="B166" s="231" t="s">
        <v>103</v>
      </c>
      <c r="C166" s="240"/>
      <c r="D166" s="463">
        <f>D25+D26</f>
        <v>2</v>
      </c>
      <c r="E166" s="464">
        <f>D166/D156</f>
        <v>9.5238095238095247E-3</v>
      </c>
      <c r="F166" s="465">
        <f>L25+L26</f>
        <v>28</v>
      </c>
      <c r="G166" s="466">
        <f>F166/F156</f>
        <v>5.0825921219822112E-3</v>
      </c>
      <c r="I166" s="533" t="s">
        <v>104</v>
      </c>
      <c r="J166" s="534"/>
      <c r="K166" s="534"/>
      <c r="L166" s="534"/>
      <c r="M166" s="165"/>
      <c r="N166" s="165"/>
      <c r="O166" s="53"/>
      <c r="P166" s="33"/>
      <c r="Q166" s="33"/>
    </row>
    <row r="167" spans="1:17">
      <c r="A167" s="41"/>
      <c r="F167" s="2"/>
      <c r="G167" s="2"/>
    </row>
    <row r="168" spans="1:17" ht="12.75" customHeight="1">
      <c r="B168" s="526" t="s">
        <v>105</v>
      </c>
      <c r="C168" s="526"/>
      <c r="D168" s="526"/>
      <c r="E168" s="526"/>
      <c r="F168" s="526"/>
      <c r="G168" s="526"/>
    </row>
    <row r="169" spans="1:17">
      <c r="B169" s="526"/>
      <c r="C169" s="526"/>
      <c r="D169" s="526"/>
      <c r="E169" s="526"/>
      <c r="F169" s="526"/>
      <c r="G169" s="526"/>
    </row>
    <row r="170" spans="1:17">
      <c r="B170" s="526"/>
      <c r="C170" s="526"/>
      <c r="D170" s="526"/>
      <c r="E170" s="526"/>
      <c r="F170" s="526"/>
      <c r="G170" s="526"/>
    </row>
    <row r="172" spans="1:17" ht="15.75">
      <c r="A172" s="547" t="s">
        <v>110</v>
      </c>
      <c r="B172" s="548"/>
      <c r="C172" s="548"/>
      <c r="D172" s="548"/>
      <c r="E172" s="548"/>
      <c r="F172" s="548"/>
      <c r="G172" s="548"/>
      <c r="H172" s="548"/>
      <c r="I172" s="548"/>
      <c r="J172" s="548"/>
      <c r="K172" s="548"/>
      <c r="L172" s="548"/>
      <c r="M172" s="548"/>
      <c r="N172" s="548"/>
      <c r="O172" s="548"/>
    </row>
    <row r="173" spans="1:17" ht="15.75">
      <c r="A173" s="547" t="s">
        <v>203</v>
      </c>
      <c r="B173" s="547"/>
      <c r="C173" s="547"/>
      <c r="D173" s="547"/>
      <c r="E173" s="547"/>
      <c r="F173" s="547"/>
      <c r="G173" s="547"/>
      <c r="H173" s="547"/>
      <c r="I173" s="547"/>
      <c r="J173" s="547"/>
      <c r="K173" s="547"/>
      <c r="L173" s="547"/>
      <c r="M173" s="547"/>
      <c r="N173" s="547"/>
      <c r="O173" s="547"/>
    </row>
    <row r="174" spans="1:17" ht="12" customHeight="1">
      <c r="A174" s="2"/>
      <c r="B174" s="204" t="s">
        <v>167</v>
      </c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7" ht="12" customHeight="1">
      <c r="B175" s="203" t="s">
        <v>202</v>
      </c>
    </row>
    <row r="176" spans="1:17" ht="12" customHeight="1">
      <c r="B176" s="203" t="s">
        <v>168</v>
      </c>
    </row>
    <row r="177" spans="1:15" ht="12" customHeight="1">
      <c r="B177" s="203" t="s">
        <v>169</v>
      </c>
    </row>
    <row r="178" spans="1:15" ht="12" customHeight="1">
      <c r="B178" s="203" t="s">
        <v>170</v>
      </c>
    </row>
    <row r="179" spans="1:15" ht="13.5" thickBot="1">
      <c r="B179" s="4" t="s">
        <v>217</v>
      </c>
      <c r="G179" s="5"/>
    </row>
    <row r="180" spans="1:15" ht="13.5" thickBot="1">
      <c r="A180" s="206" t="s">
        <v>8</v>
      </c>
      <c r="B180" s="550" t="s">
        <v>172</v>
      </c>
      <c r="C180" s="553" t="s">
        <v>15</v>
      </c>
      <c r="D180" s="556" t="s">
        <v>9</v>
      </c>
      <c r="E180" s="557"/>
      <c r="F180" s="557"/>
      <c r="G180" s="109"/>
      <c r="H180" s="558" t="s">
        <v>173</v>
      </c>
      <c r="I180" s="561" t="s">
        <v>174</v>
      </c>
      <c r="J180" s="564" t="s">
        <v>13</v>
      </c>
      <c r="K180" s="565"/>
      <c r="L180" s="565"/>
      <c r="M180" s="565"/>
      <c r="N180" s="565"/>
      <c r="O180" s="566"/>
    </row>
    <row r="181" spans="1:15">
      <c r="A181" s="207"/>
      <c r="B181" s="551"/>
      <c r="C181" s="554"/>
      <c r="D181" s="567" t="s">
        <v>16</v>
      </c>
      <c r="E181" s="569" t="s">
        <v>175</v>
      </c>
      <c r="F181" s="571" t="s">
        <v>176</v>
      </c>
      <c r="G181" s="569" t="s">
        <v>177</v>
      </c>
      <c r="H181" s="559"/>
      <c r="I181" s="562"/>
      <c r="J181" s="573" t="s">
        <v>22</v>
      </c>
      <c r="K181" s="574"/>
      <c r="L181" s="574"/>
      <c r="M181" s="575"/>
      <c r="N181" s="571" t="s">
        <v>176</v>
      </c>
      <c r="O181" s="576" t="s">
        <v>178</v>
      </c>
    </row>
    <row r="182" spans="1:15">
      <c r="A182" s="23"/>
      <c r="B182" s="551"/>
      <c r="C182" s="554"/>
      <c r="D182" s="567"/>
      <c r="E182" s="569"/>
      <c r="F182" s="571"/>
      <c r="G182" s="569"/>
      <c r="H182" s="559"/>
      <c r="I182" s="562"/>
      <c r="J182" s="578" t="s">
        <v>16</v>
      </c>
      <c r="K182" s="579" t="s">
        <v>29</v>
      </c>
      <c r="L182" s="582" t="s">
        <v>30</v>
      </c>
      <c r="M182" s="579" t="s">
        <v>23</v>
      </c>
      <c r="N182" s="571"/>
      <c r="O182" s="576"/>
    </row>
    <row r="183" spans="1:15">
      <c r="A183" s="25"/>
      <c r="B183" s="551"/>
      <c r="C183" s="554"/>
      <c r="D183" s="567"/>
      <c r="E183" s="569"/>
      <c r="F183" s="571"/>
      <c r="G183" s="569"/>
      <c r="H183" s="559"/>
      <c r="I183" s="562"/>
      <c r="J183" s="567"/>
      <c r="K183" s="580"/>
      <c r="L183" s="583"/>
      <c r="M183" s="580"/>
      <c r="N183" s="571"/>
      <c r="O183" s="576"/>
    </row>
    <row r="184" spans="1:15">
      <c r="A184" s="25"/>
      <c r="B184" s="551"/>
      <c r="C184" s="554"/>
      <c r="D184" s="567"/>
      <c r="E184" s="569"/>
      <c r="F184" s="571"/>
      <c r="G184" s="569"/>
      <c r="H184" s="559"/>
      <c r="I184" s="562"/>
      <c r="J184" s="567"/>
      <c r="K184" s="580"/>
      <c r="L184" s="583"/>
      <c r="M184" s="580"/>
      <c r="N184" s="571"/>
      <c r="O184" s="576"/>
    </row>
    <row r="185" spans="1:15">
      <c r="A185" s="25"/>
      <c r="B185" s="551"/>
      <c r="C185" s="554"/>
      <c r="D185" s="567"/>
      <c r="E185" s="569"/>
      <c r="F185" s="571"/>
      <c r="G185" s="569"/>
      <c r="H185" s="559"/>
      <c r="I185" s="562"/>
      <c r="J185" s="567"/>
      <c r="K185" s="580"/>
      <c r="L185" s="583"/>
      <c r="M185" s="580"/>
      <c r="N185" s="571"/>
      <c r="O185" s="576"/>
    </row>
    <row r="186" spans="1:15" ht="13.5" thickBot="1">
      <c r="A186" s="46"/>
      <c r="B186" s="552"/>
      <c r="C186" s="555"/>
      <c r="D186" s="568"/>
      <c r="E186" s="570"/>
      <c r="F186" s="572"/>
      <c r="G186" s="570"/>
      <c r="H186" s="560"/>
      <c r="I186" s="563"/>
      <c r="J186" s="568"/>
      <c r="K186" s="581"/>
      <c r="L186" s="584"/>
      <c r="M186" s="581"/>
      <c r="N186" s="572"/>
      <c r="O186" s="577"/>
    </row>
    <row r="187" spans="1:15" ht="13.5" thickBot="1">
      <c r="A187" s="46"/>
      <c r="B187" s="54" t="s">
        <v>37</v>
      </c>
      <c r="C187" s="20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6"/>
    </row>
    <row r="188" spans="1:15" ht="13.5" thickBot="1">
      <c r="A188" s="245" t="s">
        <v>38</v>
      </c>
      <c r="B188" s="246" t="s">
        <v>39</v>
      </c>
      <c r="C188" s="246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8"/>
    </row>
    <row r="189" spans="1:15" ht="12" customHeight="1">
      <c r="A189" s="249">
        <v>1</v>
      </c>
      <c r="B189" s="250" t="s">
        <v>40</v>
      </c>
      <c r="C189" s="251">
        <v>1</v>
      </c>
      <c r="D189" s="252">
        <v>2</v>
      </c>
      <c r="E189" s="253">
        <v>1</v>
      </c>
      <c r="F189" s="253">
        <f>D189-E189</f>
        <v>1</v>
      </c>
      <c r="G189" s="254">
        <v>2</v>
      </c>
      <c r="H189" s="255" t="s">
        <v>111</v>
      </c>
      <c r="I189" s="256" t="s">
        <v>179</v>
      </c>
      <c r="J189" s="252">
        <f>K189+L189+M189+N189</f>
        <v>60</v>
      </c>
      <c r="K189" s="255"/>
      <c r="L189" s="255">
        <v>30</v>
      </c>
      <c r="M189" s="255">
        <v>0</v>
      </c>
      <c r="N189" s="257">
        <v>30</v>
      </c>
      <c r="O189" s="258">
        <v>30</v>
      </c>
    </row>
    <row r="190" spans="1:15" ht="12" customHeight="1">
      <c r="A190" s="259">
        <v>5</v>
      </c>
      <c r="B190" s="271" t="s">
        <v>42</v>
      </c>
      <c r="C190" s="272">
        <v>1</v>
      </c>
      <c r="D190" s="273">
        <v>1</v>
      </c>
      <c r="E190" s="274">
        <v>0.5</v>
      </c>
      <c r="F190" s="275">
        <v>0.5</v>
      </c>
      <c r="G190" s="275">
        <v>0.5</v>
      </c>
      <c r="H190" s="276" t="s">
        <v>111</v>
      </c>
      <c r="I190" s="277" t="s">
        <v>179</v>
      </c>
      <c r="J190" s="266">
        <f t="shared" ref="J190:J195" si="62">K190+L190+M190+N190</f>
        <v>28</v>
      </c>
      <c r="K190" s="278"/>
      <c r="L190" s="278">
        <v>14</v>
      </c>
      <c r="M190" s="279">
        <v>0</v>
      </c>
      <c r="N190" s="279">
        <v>14</v>
      </c>
      <c r="O190" s="280">
        <v>14</v>
      </c>
    </row>
    <row r="191" spans="1:15" ht="12" customHeight="1">
      <c r="A191" s="259">
        <v>7</v>
      </c>
      <c r="B191" s="281" t="s">
        <v>112</v>
      </c>
      <c r="C191" s="272">
        <v>1</v>
      </c>
      <c r="D191" s="273">
        <v>2</v>
      </c>
      <c r="E191" s="274">
        <v>1</v>
      </c>
      <c r="F191" s="275">
        <v>1</v>
      </c>
      <c r="G191" s="275">
        <v>0</v>
      </c>
      <c r="H191" s="276" t="s">
        <v>111</v>
      </c>
      <c r="I191" s="277" t="s">
        <v>179</v>
      </c>
      <c r="J191" s="266">
        <f t="shared" si="62"/>
        <v>60</v>
      </c>
      <c r="K191" s="278">
        <v>30</v>
      </c>
      <c r="L191" s="278"/>
      <c r="M191" s="279">
        <v>0</v>
      </c>
      <c r="N191" s="279">
        <v>30</v>
      </c>
      <c r="O191" s="280">
        <v>0</v>
      </c>
    </row>
    <row r="192" spans="1:15" ht="12" customHeight="1">
      <c r="A192" s="282">
        <v>9</v>
      </c>
      <c r="B192" s="283" t="s">
        <v>62</v>
      </c>
      <c r="C192" s="284">
        <v>1</v>
      </c>
      <c r="D192" s="285">
        <v>0.25</v>
      </c>
      <c r="E192" s="286">
        <v>0.25</v>
      </c>
      <c r="F192" s="287">
        <v>0</v>
      </c>
      <c r="G192" s="287">
        <v>0</v>
      </c>
      <c r="H192" s="288" t="s">
        <v>182</v>
      </c>
      <c r="I192" s="289" t="s">
        <v>41</v>
      </c>
      <c r="J192" s="290">
        <f t="shared" si="62"/>
        <v>7</v>
      </c>
      <c r="K192" s="291">
        <v>2</v>
      </c>
      <c r="L192" s="291"/>
      <c r="M192" s="289">
        <v>2</v>
      </c>
      <c r="N192" s="289">
        <v>3</v>
      </c>
      <c r="O192" s="292">
        <v>0</v>
      </c>
    </row>
    <row r="193" spans="1:15" ht="12" customHeight="1">
      <c r="A193" s="282">
        <v>10</v>
      </c>
      <c r="B193" s="283" t="s">
        <v>63</v>
      </c>
      <c r="C193" s="284">
        <v>1</v>
      </c>
      <c r="D193" s="285">
        <v>0.25</v>
      </c>
      <c r="E193" s="286">
        <v>0.25</v>
      </c>
      <c r="F193" s="287">
        <v>0</v>
      </c>
      <c r="G193" s="287">
        <v>0</v>
      </c>
      <c r="H193" s="288" t="s">
        <v>182</v>
      </c>
      <c r="I193" s="289" t="s">
        <v>41</v>
      </c>
      <c r="J193" s="290">
        <f t="shared" si="62"/>
        <v>7</v>
      </c>
      <c r="K193" s="291">
        <v>2</v>
      </c>
      <c r="L193" s="291"/>
      <c r="M193" s="289">
        <v>2</v>
      </c>
      <c r="N193" s="289">
        <v>3</v>
      </c>
      <c r="O193" s="292">
        <v>0</v>
      </c>
    </row>
    <row r="194" spans="1:15" ht="12" customHeight="1">
      <c r="A194" s="282">
        <v>11</v>
      </c>
      <c r="B194" s="293" t="s">
        <v>64</v>
      </c>
      <c r="C194" s="284">
        <v>1</v>
      </c>
      <c r="D194" s="285">
        <v>0.5</v>
      </c>
      <c r="E194" s="286">
        <v>0.25</v>
      </c>
      <c r="F194" s="294">
        <v>0.25</v>
      </c>
      <c r="G194" s="287">
        <v>0</v>
      </c>
      <c r="H194" s="288" t="s">
        <v>182</v>
      </c>
      <c r="I194" s="289" t="s">
        <v>41</v>
      </c>
      <c r="J194" s="290">
        <f t="shared" si="62"/>
        <v>12</v>
      </c>
      <c r="K194" s="291">
        <v>4</v>
      </c>
      <c r="L194" s="291"/>
      <c r="M194" s="289">
        <v>2</v>
      </c>
      <c r="N194" s="289">
        <v>6</v>
      </c>
      <c r="O194" s="292">
        <v>0</v>
      </c>
    </row>
    <row r="195" spans="1:15" ht="12" customHeight="1" thickBot="1">
      <c r="A195" s="295">
        <v>12</v>
      </c>
      <c r="B195" s="296" t="s">
        <v>183</v>
      </c>
      <c r="C195" s="297">
        <v>1</v>
      </c>
      <c r="D195" s="298">
        <v>0.5</v>
      </c>
      <c r="E195" s="299">
        <v>0.25</v>
      </c>
      <c r="F195" s="300">
        <v>0.25</v>
      </c>
      <c r="G195" s="301">
        <v>0</v>
      </c>
      <c r="H195" s="302" t="s">
        <v>182</v>
      </c>
      <c r="I195" s="303" t="s">
        <v>41</v>
      </c>
      <c r="J195" s="304">
        <f t="shared" si="62"/>
        <v>12</v>
      </c>
      <c r="K195" s="305">
        <v>4</v>
      </c>
      <c r="L195" s="305"/>
      <c r="M195" s="303">
        <v>2</v>
      </c>
      <c r="N195" s="306">
        <v>6</v>
      </c>
      <c r="O195" s="307">
        <v>0</v>
      </c>
    </row>
    <row r="196" spans="1:15" ht="12" customHeight="1" thickBot="1">
      <c r="A196" s="308"/>
      <c r="B196" s="309" t="s">
        <v>47</v>
      </c>
      <c r="C196" s="310"/>
      <c r="D196" s="310">
        <f>SUM(D189:D195)</f>
        <v>6.5</v>
      </c>
      <c r="E196" s="311">
        <f>SUM(E189:E195)</f>
        <v>3.5</v>
      </c>
      <c r="F196" s="311">
        <f>SUM(F189:F195)</f>
        <v>3</v>
      </c>
      <c r="G196" s="311">
        <f>SUM(G189:G195)</f>
        <v>2.5</v>
      </c>
      <c r="H196" s="311" t="s">
        <v>48</v>
      </c>
      <c r="I196" s="312" t="s">
        <v>48</v>
      </c>
      <c r="J196" s="313">
        <f>SUM(J189:J195)</f>
        <v>186</v>
      </c>
      <c r="K196" s="314">
        <f>SUM(K189:K195)</f>
        <v>42</v>
      </c>
      <c r="L196" s="314">
        <f>SUM(L189:L195)</f>
        <v>44</v>
      </c>
      <c r="M196" s="314">
        <f>SUM(M189:M195)</f>
        <v>8</v>
      </c>
      <c r="N196" s="314">
        <f>SUM(N189:N195)</f>
        <v>92</v>
      </c>
      <c r="O196" s="315">
        <f>SUM(O189:O195)</f>
        <v>44</v>
      </c>
    </row>
    <row r="197" spans="1:15" ht="12" customHeight="1" thickBot="1">
      <c r="A197" s="245" t="s">
        <v>49</v>
      </c>
      <c r="B197" s="246" t="s">
        <v>50</v>
      </c>
      <c r="C197" s="246"/>
      <c r="D197" s="246"/>
      <c r="E197" s="246"/>
      <c r="F197" s="334"/>
      <c r="G197" s="334"/>
      <c r="H197" s="334"/>
      <c r="I197" s="334"/>
      <c r="J197" s="41"/>
      <c r="K197" s="41"/>
      <c r="L197" s="41"/>
      <c r="M197" s="41"/>
      <c r="N197" s="41"/>
      <c r="O197" s="335"/>
    </row>
    <row r="198" spans="1:15" ht="12" customHeight="1">
      <c r="A198" s="514">
        <v>1</v>
      </c>
      <c r="B198" s="219" t="s">
        <v>113</v>
      </c>
      <c r="C198" s="336">
        <v>1</v>
      </c>
      <c r="D198" s="337">
        <v>3</v>
      </c>
      <c r="E198" s="97">
        <v>1.1499999999999999</v>
      </c>
      <c r="F198" s="97">
        <v>1.85</v>
      </c>
      <c r="G198" s="97">
        <v>1.1100000000000001</v>
      </c>
      <c r="H198" s="216" t="s">
        <v>111</v>
      </c>
      <c r="I198" s="217" t="s">
        <v>41</v>
      </c>
      <c r="J198" s="467">
        <f>K198+L198+M198+N198</f>
        <v>81</v>
      </c>
      <c r="K198" s="97"/>
      <c r="L198" s="97">
        <v>30</v>
      </c>
      <c r="M198" s="97">
        <v>1</v>
      </c>
      <c r="N198" s="97">
        <v>50</v>
      </c>
      <c r="O198" s="67">
        <v>30</v>
      </c>
    </row>
    <row r="199" spans="1:15" ht="12" customHeight="1">
      <c r="A199" s="515">
        <v>2</v>
      </c>
      <c r="B199" s="218" t="s">
        <v>114</v>
      </c>
      <c r="C199" s="338">
        <v>1</v>
      </c>
      <c r="D199" s="339">
        <v>4.5</v>
      </c>
      <c r="E199" s="137">
        <v>1.52</v>
      </c>
      <c r="F199" s="137">
        <v>2.98</v>
      </c>
      <c r="G199" s="137">
        <v>0.74</v>
      </c>
      <c r="H199" s="226" t="s">
        <v>180</v>
      </c>
      <c r="I199" s="225" t="s">
        <v>41</v>
      </c>
      <c r="J199" s="290">
        <f t="shared" ref="J199:J200" si="63">K199+L199+M199+N199</f>
        <v>121</v>
      </c>
      <c r="K199" s="137">
        <v>20</v>
      </c>
      <c r="L199" s="137">
        <v>20</v>
      </c>
      <c r="M199" s="137">
        <v>1</v>
      </c>
      <c r="N199" s="137">
        <v>80</v>
      </c>
      <c r="O199" s="74">
        <v>20</v>
      </c>
    </row>
    <row r="200" spans="1:15" ht="12" customHeight="1" thickBot="1">
      <c r="A200" s="515">
        <v>3</v>
      </c>
      <c r="B200" s="218" t="s">
        <v>115</v>
      </c>
      <c r="C200" s="338">
        <v>1</v>
      </c>
      <c r="D200" s="340">
        <v>5</v>
      </c>
      <c r="E200" s="137">
        <v>2.02</v>
      </c>
      <c r="F200" s="137">
        <v>2.98</v>
      </c>
      <c r="G200" s="137">
        <v>1.19</v>
      </c>
      <c r="H200" s="226" t="s">
        <v>180</v>
      </c>
      <c r="I200" s="225" t="s">
        <v>41</v>
      </c>
      <c r="J200" s="290">
        <f t="shared" si="63"/>
        <v>126</v>
      </c>
      <c r="K200" s="137">
        <v>20</v>
      </c>
      <c r="L200" s="137">
        <v>30</v>
      </c>
      <c r="M200" s="137">
        <v>1</v>
      </c>
      <c r="N200" s="137">
        <v>75</v>
      </c>
      <c r="O200" s="74">
        <v>30</v>
      </c>
    </row>
    <row r="201" spans="1:15" ht="12" customHeight="1" thickBot="1">
      <c r="A201" s="308"/>
      <c r="B201" s="309" t="s">
        <v>47</v>
      </c>
      <c r="C201" s="343"/>
      <c r="D201" s="344">
        <f>SUM(D198:D200)</f>
        <v>12.5</v>
      </c>
      <c r="E201" s="311">
        <f>SUM(E198:E200)</f>
        <v>4.6899999999999995</v>
      </c>
      <c r="F201" s="311">
        <f>SUM(F198:F200)</f>
        <v>7.8100000000000005</v>
      </c>
      <c r="G201" s="311">
        <f>SUM(G198:G200)</f>
        <v>3.04</v>
      </c>
      <c r="H201" s="311" t="s">
        <v>48</v>
      </c>
      <c r="I201" s="312" t="s">
        <v>48</v>
      </c>
      <c r="J201" s="345">
        <f>SUM(J198:J200)</f>
        <v>328</v>
      </c>
      <c r="K201" s="345">
        <f t="shared" ref="K201:O201" si="64">SUM(K198:K200)</f>
        <v>40</v>
      </c>
      <c r="L201" s="345">
        <f t="shared" si="64"/>
        <v>80</v>
      </c>
      <c r="M201" s="345">
        <f t="shared" si="64"/>
        <v>3</v>
      </c>
      <c r="N201" s="345">
        <f t="shared" si="64"/>
        <v>205</v>
      </c>
      <c r="O201" s="345">
        <f t="shared" si="64"/>
        <v>80</v>
      </c>
    </row>
    <row r="202" spans="1:15" ht="12" customHeight="1" thickBot="1">
      <c r="A202" s="359" t="s">
        <v>53</v>
      </c>
      <c r="B202" s="360" t="s">
        <v>54</v>
      </c>
      <c r="C202" s="360"/>
      <c r="D202" s="334"/>
      <c r="E202" s="334"/>
      <c r="F202" s="334"/>
      <c r="G202" s="334"/>
      <c r="H202" s="334"/>
      <c r="I202" s="334"/>
      <c r="J202" s="41"/>
      <c r="K202" s="41"/>
      <c r="L202" s="41"/>
      <c r="M202" s="41"/>
      <c r="N202" s="41"/>
      <c r="O202" s="335"/>
    </row>
    <row r="203" spans="1:15" ht="12" customHeight="1" thickBot="1">
      <c r="A203" s="87">
        <v>1</v>
      </c>
      <c r="B203" s="215" t="s">
        <v>119</v>
      </c>
      <c r="C203" s="521">
        <v>1</v>
      </c>
      <c r="D203" s="467">
        <v>5</v>
      </c>
      <c r="E203" s="97">
        <v>1.56</v>
      </c>
      <c r="F203" s="97">
        <v>3.44</v>
      </c>
      <c r="G203" s="97">
        <v>0.76</v>
      </c>
      <c r="H203" s="216" t="s">
        <v>180</v>
      </c>
      <c r="I203" s="68" t="s">
        <v>41</v>
      </c>
      <c r="J203" s="361">
        <f>K203+L203+M203+N203</f>
        <v>131</v>
      </c>
      <c r="K203" s="97">
        <v>20</v>
      </c>
      <c r="L203" s="97">
        <v>20</v>
      </c>
      <c r="M203" s="97">
        <v>1</v>
      </c>
      <c r="N203" s="97">
        <v>90</v>
      </c>
      <c r="O203" s="97">
        <v>20</v>
      </c>
    </row>
    <row r="204" spans="1:15" ht="12" customHeight="1" thickBot="1">
      <c r="A204" s="308"/>
      <c r="B204" s="309" t="s">
        <v>47</v>
      </c>
      <c r="C204" s="308"/>
      <c r="D204" s="369">
        <f>SUM(D203:D203)</f>
        <v>5</v>
      </c>
      <c r="E204" s="329">
        <f>SUM(E203:E203)</f>
        <v>1.56</v>
      </c>
      <c r="F204" s="329">
        <f>SUM(F203:F203)</f>
        <v>3.44</v>
      </c>
      <c r="G204" s="329">
        <f>SUM(G203:G203)</f>
        <v>0.76</v>
      </c>
      <c r="H204" s="329" t="s">
        <v>48</v>
      </c>
      <c r="I204" s="370" t="s">
        <v>48</v>
      </c>
      <c r="J204" s="371">
        <f>SUM(J203:J203)</f>
        <v>131</v>
      </c>
      <c r="K204" s="329">
        <f>SUM(K203:K203)</f>
        <v>20</v>
      </c>
      <c r="L204" s="329">
        <f>SUM(L203:L203)</f>
        <v>20</v>
      </c>
      <c r="M204" s="329">
        <f>SUM(M203:M203)</f>
        <v>1</v>
      </c>
      <c r="N204" s="329">
        <f>SUM(N203:N203)</f>
        <v>90</v>
      </c>
      <c r="O204" s="370">
        <f>SUM(O203:O203)</f>
        <v>20</v>
      </c>
    </row>
    <row r="205" spans="1:15" ht="12" customHeight="1" thickBot="1">
      <c r="A205" s="245" t="s">
        <v>56</v>
      </c>
      <c r="B205" s="246" t="s">
        <v>57</v>
      </c>
      <c r="C205" s="246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77"/>
    </row>
    <row r="206" spans="1:15" ht="12" customHeight="1">
      <c r="A206" s="519">
        <v>1</v>
      </c>
      <c r="B206" s="213" t="s">
        <v>204</v>
      </c>
      <c r="C206" s="291">
        <v>1</v>
      </c>
      <c r="D206" s="288">
        <v>6</v>
      </c>
      <c r="E206" s="381">
        <v>2.0499999999999998</v>
      </c>
      <c r="F206" s="381">
        <v>3.95</v>
      </c>
      <c r="G206" s="381">
        <v>1.18</v>
      </c>
      <c r="H206" s="382" t="s">
        <v>180</v>
      </c>
      <c r="I206" s="383" t="s">
        <v>45</v>
      </c>
      <c r="J206" s="384">
        <f>K206+L206+M206+N206</f>
        <v>152</v>
      </c>
      <c r="K206" s="381">
        <v>20</v>
      </c>
      <c r="L206" s="381">
        <v>30</v>
      </c>
      <c r="M206" s="381">
        <v>2</v>
      </c>
      <c r="N206" s="381">
        <v>100</v>
      </c>
      <c r="O206" s="385">
        <v>30</v>
      </c>
    </row>
    <row r="207" spans="1:15" ht="12" customHeight="1">
      <c r="A207" s="519">
        <v>2</v>
      </c>
      <c r="B207" s="476" t="s">
        <v>137</v>
      </c>
      <c r="C207" s="478">
        <v>4</v>
      </c>
      <c r="D207" s="479">
        <v>4</v>
      </c>
      <c r="E207" s="478">
        <v>1.6</v>
      </c>
      <c r="F207" s="478">
        <v>2.4</v>
      </c>
      <c r="G207" s="478">
        <v>1.18</v>
      </c>
      <c r="H207" s="479" t="s">
        <v>111</v>
      </c>
      <c r="I207" s="496" t="s">
        <v>45</v>
      </c>
      <c r="J207" s="390">
        <f>K207+L207+M207+N207</f>
        <v>101</v>
      </c>
      <c r="K207" s="478">
        <v>10</v>
      </c>
      <c r="L207" s="478">
        <v>30</v>
      </c>
      <c r="M207" s="478">
        <v>1</v>
      </c>
      <c r="N207" s="478">
        <v>60</v>
      </c>
      <c r="O207" s="497">
        <v>30</v>
      </c>
    </row>
    <row r="208" spans="1:15" ht="12" customHeight="1">
      <c r="A208" s="520" t="s">
        <v>205</v>
      </c>
      <c r="B208" s="211" t="s">
        <v>206</v>
      </c>
      <c r="C208" s="638">
        <v>5</v>
      </c>
      <c r="D208" s="638">
        <v>4.5</v>
      </c>
      <c r="E208" s="599">
        <v>1.1499999999999999</v>
      </c>
      <c r="F208" s="599">
        <v>3.35</v>
      </c>
      <c r="G208" s="599">
        <v>0.74</v>
      </c>
      <c r="H208" s="606" t="s">
        <v>111</v>
      </c>
      <c r="I208" s="636" t="s">
        <v>45</v>
      </c>
      <c r="J208" s="638">
        <f>K208+L208+M208+N208</f>
        <v>121</v>
      </c>
      <c r="K208" s="599">
        <v>10</v>
      </c>
      <c r="L208" s="599">
        <v>20</v>
      </c>
      <c r="M208" s="599">
        <v>1</v>
      </c>
      <c r="N208" s="599">
        <v>90</v>
      </c>
      <c r="O208" s="586">
        <v>20</v>
      </c>
    </row>
    <row r="209" spans="1:16" ht="12" customHeight="1">
      <c r="A209" s="520" t="s">
        <v>207</v>
      </c>
      <c r="B209" s="211" t="s">
        <v>160</v>
      </c>
      <c r="C209" s="639"/>
      <c r="D209" s="639"/>
      <c r="E209" s="640"/>
      <c r="F209" s="640"/>
      <c r="G209" s="640"/>
      <c r="H209" s="640"/>
      <c r="I209" s="637"/>
      <c r="J209" s="639"/>
      <c r="K209" s="640"/>
      <c r="L209" s="640"/>
      <c r="M209" s="640"/>
      <c r="N209" s="640"/>
      <c r="O209" s="641"/>
    </row>
    <row r="210" spans="1:16" ht="12" customHeight="1">
      <c r="A210" s="520" t="s">
        <v>192</v>
      </c>
      <c r="B210" s="491" t="s">
        <v>161</v>
      </c>
      <c r="C210" s="638">
        <v>7</v>
      </c>
      <c r="D210" s="638">
        <v>4</v>
      </c>
      <c r="E210" s="599">
        <v>1.17</v>
      </c>
      <c r="F210" s="599">
        <v>2.83</v>
      </c>
      <c r="G210" s="599">
        <v>1.1299999999999999</v>
      </c>
      <c r="H210" s="606" t="s">
        <v>111</v>
      </c>
      <c r="I210" s="636" t="s">
        <v>45</v>
      </c>
      <c r="J210" s="638">
        <f>K210+L210+M210+N210</f>
        <v>106</v>
      </c>
      <c r="K210" s="599"/>
      <c r="L210" s="599">
        <v>30</v>
      </c>
      <c r="M210" s="599">
        <v>1</v>
      </c>
      <c r="N210" s="599">
        <v>75</v>
      </c>
      <c r="O210" s="586">
        <v>30</v>
      </c>
    </row>
    <row r="211" spans="1:16" ht="12" customHeight="1">
      <c r="A211" s="520" t="s">
        <v>193</v>
      </c>
      <c r="B211" s="223" t="s">
        <v>208</v>
      </c>
      <c r="C211" s="639"/>
      <c r="D211" s="639"/>
      <c r="E211" s="640"/>
      <c r="F211" s="640"/>
      <c r="G211" s="640"/>
      <c r="H211" s="642"/>
      <c r="I211" s="637"/>
      <c r="J211" s="639"/>
      <c r="K211" s="640"/>
      <c r="L211" s="640"/>
      <c r="M211" s="640"/>
      <c r="N211" s="640"/>
      <c r="O211" s="641"/>
    </row>
    <row r="212" spans="1:16" ht="12" customHeight="1" thickBot="1">
      <c r="A212" s="480"/>
      <c r="B212" s="393" t="s">
        <v>47</v>
      </c>
      <c r="C212" s="393"/>
      <c r="D212" s="371">
        <f>D206+D207+D209+D210</f>
        <v>14</v>
      </c>
      <c r="E212" s="371">
        <f>E206+E207+E209+E210</f>
        <v>4.82</v>
      </c>
      <c r="F212" s="371">
        <f>F206+F207+F209+F210</f>
        <v>9.18</v>
      </c>
      <c r="G212" s="371">
        <f>G206+G207+G209+G210</f>
        <v>3.4899999999999998</v>
      </c>
      <c r="H212" s="329" t="s">
        <v>48</v>
      </c>
      <c r="I212" s="330" t="s">
        <v>48</v>
      </c>
      <c r="J212" s="369">
        <f t="shared" ref="J212:O212" si="65">J206+J207+J209+J210</f>
        <v>359</v>
      </c>
      <c r="K212" s="371">
        <f t="shared" si="65"/>
        <v>30</v>
      </c>
      <c r="L212" s="371">
        <f t="shared" si="65"/>
        <v>90</v>
      </c>
      <c r="M212" s="371">
        <f t="shared" si="65"/>
        <v>4</v>
      </c>
      <c r="N212" s="371">
        <f t="shared" si="65"/>
        <v>235</v>
      </c>
      <c r="O212" s="498">
        <f t="shared" si="65"/>
        <v>90</v>
      </c>
    </row>
    <row r="213" spans="1:16" ht="15" customHeight="1" thickBot="1">
      <c r="A213" s="200"/>
      <c r="B213" s="643"/>
      <c r="C213" s="200"/>
      <c r="D213" s="644"/>
      <c r="E213" s="644"/>
      <c r="F213" s="644"/>
      <c r="G213" s="644"/>
      <c r="H213" s="645"/>
      <c r="I213" s="646"/>
      <c r="J213" s="647"/>
      <c r="K213" s="644"/>
      <c r="L213" s="644"/>
      <c r="M213" s="644"/>
      <c r="N213" s="644"/>
      <c r="O213" s="648"/>
      <c r="P213" s="419"/>
    </row>
    <row r="214" spans="1:16" ht="13.5" thickBot="1">
      <c r="A214" s="615" t="s">
        <v>124</v>
      </c>
      <c r="B214" s="616"/>
      <c r="C214" s="421" t="s">
        <v>48</v>
      </c>
      <c r="D214" s="422">
        <f>D189+D190+D191+D192+D193+D194+D195+D198+D199+D200+D203+D206</f>
        <v>30</v>
      </c>
      <c r="E214" s="423">
        <f>E189+E190+E191+E192+E193+E194+E195+E198+E199+E200+E203+E206</f>
        <v>11.8</v>
      </c>
      <c r="F214" s="423">
        <f>F189+F190+F191+F192+F193+F194+F195+F198+F199+F200+F203+F206</f>
        <v>18.2</v>
      </c>
      <c r="G214" s="423">
        <f>G189+G190+G191+G192+G193+G194+G195+G198+G199+G200+G203+G206</f>
        <v>7.48</v>
      </c>
      <c r="H214" s="423" t="s">
        <v>48</v>
      </c>
      <c r="I214" s="424" t="s">
        <v>48</v>
      </c>
      <c r="J214" s="422">
        <f>J189+J190+J191+J192+J193+J194+J195+J198+J199+J200+J203+J206</f>
        <v>797</v>
      </c>
      <c r="K214" s="423">
        <f>K189+K190+K191+K192+K193+K194+K195+K198+K199+K200+K203+K206</f>
        <v>122</v>
      </c>
      <c r="L214" s="423">
        <f>L189+L190+L191+L192+L193+L194+L195+L198+L199+L200+L203+L206</f>
        <v>174</v>
      </c>
      <c r="M214" s="423">
        <f>M189+M190+M191+M192+M193+M194+M195+M198+M199+M200+M203+M206</f>
        <v>14</v>
      </c>
      <c r="N214" s="423">
        <f>N189+N190+N191+N192+N193+N194+N195+N198+N199+N200+N203+N206</f>
        <v>487</v>
      </c>
      <c r="O214" s="424">
        <f>O189+O190+O191+O192+O193+O194+O195+O198+O199+O200+O203+O206</f>
        <v>174</v>
      </c>
    </row>
    <row r="216" spans="1:16" ht="15.75">
      <c r="A216" s="547" t="s">
        <v>110</v>
      </c>
      <c r="B216" s="548"/>
      <c r="C216" s="548"/>
      <c r="D216" s="548"/>
      <c r="E216" s="548"/>
      <c r="F216" s="548"/>
      <c r="G216" s="548"/>
      <c r="H216" s="548"/>
      <c r="I216" s="548"/>
      <c r="J216" s="548"/>
      <c r="K216" s="548"/>
      <c r="L216" s="548"/>
      <c r="M216" s="548"/>
      <c r="N216" s="548"/>
      <c r="O216" s="548"/>
    </row>
    <row r="217" spans="1:16" ht="15.75">
      <c r="A217" s="547" t="s">
        <v>203</v>
      </c>
      <c r="B217" s="547"/>
      <c r="C217" s="547"/>
      <c r="D217" s="547"/>
      <c r="E217" s="547"/>
      <c r="F217" s="547"/>
      <c r="G217" s="547"/>
      <c r="H217" s="547"/>
      <c r="I217" s="547"/>
      <c r="J217" s="547"/>
      <c r="K217" s="547"/>
      <c r="L217" s="547"/>
      <c r="M217" s="547"/>
      <c r="N217" s="547"/>
      <c r="O217" s="547"/>
    </row>
    <row r="218" spans="1:16" ht="15.75">
      <c r="A218" s="522"/>
      <c r="B218" s="522"/>
      <c r="C218" s="522"/>
      <c r="D218" s="522"/>
      <c r="E218" s="522"/>
      <c r="F218" s="522"/>
      <c r="G218" s="522"/>
      <c r="H218" s="522"/>
      <c r="I218" s="522"/>
      <c r="J218" s="522"/>
      <c r="K218" s="522"/>
      <c r="L218" s="522"/>
      <c r="M218" s="522"/>
      <c r="N218" s="522"/>
      <c r="O218" s="522"/>
    </row>
    <row r="219" spans="1:16">
      <c r="A219" s="2"/>
      <c r="B219" s="204" t="s">
        <v>167</v>
      </c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6">
      <c r="B220" s="203" t="s">
        <v>202</v>
      </c>
    </row>
    <row r="221" spans="1:16">
      <c r="B221" s="203" t="s">
        <v>168</v>
      </c>
    </row>
    <row r="222" spans="1:16">
      <c r="B222" s="203" t="s">
        <v>169</v>
      </c>
    </row>
    <row r="223" spans="1:16">
      <c r="B223" s="203" t="s">
        <v>170</v>
      </c>
    </row>
    <row r="225" spans="1:15" ht="13.5" thickBot="1">
      <c r="B225" s="4" t="s">
        <v>211</v>
      </c>
      <c r="G225" s="5"/>
    </row>
    <row r="226" spans="1:15" ht="13.5" thickBot="1">
      <c r="A226" s="206" t="s">
        <v>8</v>
      </c>
      <c r="B226" s="550" t="s">
        <v>172</v>
      </c>
      <c r="C226" s="553" t="s">
        <v>15</v>
      </c>
      <c r="D226" s="556" t="s">
        <v>9</v>
      </c>
      <c r="E226" s="557"/>
      <c r="F226" s="557"/>
      <c r="G226" s="109"/>
      <c r="H226" s="558" t="s">
        <v>173</v>
      </c>
      <c r="I226" s="561" t="s">
        <v>174</v>
      </c>
      <c r="J226" s="564" t="s">
        <v>13</v>
      </c>
      <c r="K226" s="565"/>
      <c r="L226" s="565"/>
      <c r="M226" s="565"/>
      <c r="N226" s="565"/>
      <c r="O226" s="566"/>
    </row>
    <row r="227" spans="1:15">
      <c r="A227" s="207"/>
      <c r="B227" s="551"/>
      <c r="C227" s="554"/>
      <c r="D227" s="567" t="s">
        <v>16</v>
      </c>
      <c r="E227" s="569" t="s">
        <v>175</v>
      </c>
      <c r="F227" s="571" t="s">
        <v>176</v>
      </c>
      <c r="G227" s="569" t="s">
        <v>177</v>
      </c>
      <c r="H227" s="559"/>
      <c r="I227" s="562"/>
      <c r="J227" s="573" t="s">
        <v>22</v>
      </c>
      <c r="K227" s="574"/>
      <c r="L227" s="574"/>
      <c r="M227" s="575"/>
      <c r="N227" s="571" t="s">
        <v>176</v>
      </c>
      <c r="O227" s="576" t="s">
        <v>178</v>
      </c>
    </row>
    <row r="228" spans="1:15">
      <c r="A228" s="23"/>
      <c r="B228" s="551"/>
      <c r="C228" s="554"/>
      <c r="D228" s="567"/>
      <c r="E228" s="569"/>
      <c r="F228" s="571"/>
      <c r="G228" s="569"/>
      <c r="H228" s="559"/>
      <c r="I228" s="562"/>
      <c r="J228" s="578" t="s">
        <v>16</v>
      </c>
      <c r="K228" s="579" t="s">
        <v>29</v>
      </c>
      <c r="L228" s="582" t="s">
        <v>30</v>
      </c>
      <c r="M228" s="579" t="s">
        <v>23</v>
      </c>
      <c r="N228" s="571"/>
      <c r="O228" s="576"/>
    </row>
    <row r="229" spans="1:15">
      <c r="A229" s="25"/>
      <c r="B229" s="551"/>
      <c r="C229" s="554"/>
      <c r="D229" s="567"/>
      <c r="E229" s="569"/>
      <c r="F229" s="571"/>
      <c r="G229" s="569"/>
      <c r="H229" s="559"/>
      <c r="I229" s="562"/>
      <c r="J229" s="567"/>
      <c r="K229" s="580"/>
      <c r="L229" s="583"/>
      <c r="M229" s="580"/>
      <c r="N229" s="571"/>
      <c r="O229" s="576"/>
    </row>
    <row r="230" spans="1:15">
      <c r="A230" s="25"/>
      <c r="B230" s="551"/>
      <c r="C230" s="554"/>
      <c r="D230" s="567"/>
      <c r="E230" s="569"/>
      <c r="F230" s="571"/>
      <c r="G230" s="569"/>
      <c r="H230" s="559"/>
      <c r="I230" s="562"/>
      <c r="J230" s="567"/>
      <c r="K230" s="580"/>
      <c r="L230" s="583"/>
      <c r="M230" s="580"/>
      <c r="N230" s="571"/>
      <c r="O230" s="576"/>
    </row>
    <row r="231" spans="1:15">
      <c r="A231" s="25"/>
      <c r="B231" s="551"/>
      <c r="C231" s="554"/>
      <c r="D231" s="567"/>
      <c r="E231" s="569"/>
      <c r="F231" s="571"/>
      <c r="G231" s="569"/>
      <c r="H231" s="559"/>
      <c r="I231" s="562"/>
      <c r="J231" s="567"/>
      <c r="K231" s="580"/>
      <c r="L231" s="583"/>
      <c r="M231" s="580"/>
      <c r="N231" s="571"/>
      <c r="O231" s="576"/>
    </row>
    <row r="232" spans="1:15" ht="13.5" thickBot="1">
      <c r="A232" s="46"/>
      <c r="B232" s="552"/>
      <c r="C232" s="555"/>
      <c r="D232" s="568"/>
      <c r="E232" s="570"/>
      <c r="F232" s="572"/>
      <c r="G232" s="570"/>
      <c r="H232" s="560"/>
      <c r="I232" s="563"/>
      <c r="J232" s="568"/>
      <c r="K232" s="581"/>
      <c r="L232" s="584"/>
      <c r="M232" s="581"/>
      <c r="N232" s="572"/>
      <c r="O232" s="577"/>
    </row>
    <row r="233" spans="1:15" ht="13.5" thickBot="1">
      <c r="A233" s="46"/>
      <c r="B233" s="54" t="s">
        <v>37</v>
      </c>
      <c r="C233" s="20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6"/>
    </row>
    <row r="234" spans="1:15">
      <c r="A234" s="245" t="s">
        <v>38</v>
      </c>
      <c r="B234" s="246" t="s">
        <v>39</v>
      </c>
      <c r="C234" s="246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8"/>
    </row>
    <row r="235" spans="1:15">
      <c r="A235" s="259">
        <v>2</v>
      </c>
      <c r="B235" s="260" t="s">
        <v>40</v>
      </c>
      <c r="C235" s="261">
        <v>2</v>
      </c>
      <c r="D235" s="262">
        <v>2</v>
      </c>
      <c r="E235" s="263">
        <v>1</v>
      </c>
      <c r="F235" s="264">
        <v>1</v>
      </c>
      <c r="G235" s="264">
        <v>2</v>
      </c>
      <c r="H235" s="492" t="s">
        <v>111</v>
      </c>
      <c r="I235" s="265" t="s">
        <v>179</v>
      </c>
      <c r="J235" s="266">
        <f t="shared" ref="J235:J237" si="66">K235+L235+M235+N235</f>
        <v>60</v>
      </c>
      <c r="K235" s="267"/>
      <c r="L235" s="267">
        <v>30</v>
      </c>
      <c r="M235" s="268">
        <v>0</v>
      </c>
      <c r="N235" s="268">
        <v>30</v>
      </c>
      <c r="O235" s="269">
        <v>30</v>
      </c>
    </row>
    <row r="236" spans="1:15">
      <c r="A236" s="259">
        <v>6</v>
      </c>
      <c r="B236" s="281" t="s">
        <v>42</v>
      </c>
      <c r="C236" s="272">
        <v>2</v>
      </c>
      <c r="D236" s="273">
        <v>1</v>
      </c>
      <c r="E236" s="274">
        <v>0.5</v>
      </c>
      <c r="F236" s="275">
        <v>0.5</v>
      </c>
      <c r="G236" s="275">
        <v>0.5</v>
      </c>
      <c r="H236" s="276" t="s">
        <v>111</v>
      </c>
      <c r="I236" s="277" t="s">
        <v>179</v>
      </c>
      <c r="J236" s="266">
        <f t="shared" si="66"/>
        <v>28</v>
      </c>
      <c r="K236" s="278"/>
      <c r="L236" s="278">
        <v>14</v>
      </c>
      <c r="M236" s="279">
        <v>0</v>
      </c>
      <c r="N236" s="279">
        <v>14</v>
      </c>
      <c r="O236" s="280">
        <v>14</v>
      </c>
    </row>
    <row r="237" spans="1:15" ht="13.5" thickBot="1">
      <c r="A237" s="655">
        <v>8</v>
      </c>
      <c r="B237" s="656" t="s">
        <v>181</v>
      </c>
      <c r="C237" s="657">
        <v>2</v>
      </c>
      <c r="D237" s="658">
        <v>2</v>
      </c>
      <c r="E237" s="659">
        <v>1</v>
      </c>
      <c r="F237" s="660">
        <v>1</v>
      </c>
      <c r="G237" s="660">
        <v>0</v>
      </c>
      <c r="H237" s="661" t="s">
        <v>111</v>
      </c>
      <c r="I237" s="662" t="s">
        <v>179</v>
      </c>
      <c r="J237" s="663">
        <f t="shared" si="66"/>
        <v>60</v>
      </c>
      <c r="K237" s="664">
        <v>30</v>
      </c>
      <c r="L237" s="664"/>
      <c r="M237" s="665">
        <v>0</v>
      </c>
      <c r="N237" s="665">
        <v>30</v>
      </c>
      <c r="O237" s="666">
        <v>0</v>
      </c>
    </row>
    <row r="238" spans="1:15" ht="15" customHeight="1" thickBot="1">
      <c r="A238" s="308"/>
      <c r="B238" s="309" t="s">
        <v>47</v>
      </c>
      <c r="C238" s="310"/>
      <c r="D238" s="310">
        <f>SUM(D235:D237)</f>
        <v>5</v>
      </c>
      <c r="E238" s="311">
        <f>SUM(E235:E237)</f>
        <v>2.5</v>
      </c>
      <c r="F238" s="311">
        <f>SUM(F235:F237)</f>
        <v>2.5</v>
      </c>
      <c r="G238" s="311">
        <f>SUM(G235:G237)</f>
        <v>2.5</v>
      </c>
      <c r="H238" s="311" t="s">
        <v>48</v>
      </c>
      <c r="I238" s="312" t="s">
        <v>48</v>
      </c>
      <c r="J238" s="310">
        <f>SUM(J235:J237)</f>
        <v>148</v>
      </c>
      <c r="K238" s="499">
        <f>SUM(K235:K237)</f>
        <v>30</v>
      </c>
      <c r="L238" s="499">
        <f>SUM(L235:L237)</f>
        <v>44</v>
      </c>
      <c r="M238" s="499">
        <f>SUM(M235:M237)</f>
        <v>0</v>
      </c>
      <c r="N238" s="499">
        <f>SUM(N235:N237)</f>
        <v>74</v>
      </c>
      <c r="O238" s="312">
        <f>SUM(O235:O237)</f>
        <v>44</v>
      </c>
    </row>
    <row r="239" spans="1:15">
      <c r="A239" s="667" t="s">
        <v>49</v>
      </c>
      <c r="B239" s="668" t="s">
        <v>50</v>
      </c>
      <c r="C239" s="668"/>
      <c r="D239" s="668"/>
      <c r="E239" s="668"/>
      <c r="F239" s="41"/>
      <c r="G239" s="41"/>
      <c r="H239" s="41"/>
      <c r="I239" s="41"/>
      <c r="J239" s="41"/>
      <c r="K239" s="41"/>
      <c r="L239" s="41"/>
      <c r="M239" s="41"/>
      <c r="N239" s="41"/>
      <c r="O239" s="335"/>
    </row>
    <row r="240" spans="1:15">
      <c r="A240" s="515">
        <v>4</v>
      </c>
      <c r="B240" s="218" t="s">
        <v>116</v>
      </c>
      <c r="C240" s="338">
        <v>2</v>
      </c>
      <c r="D240" s="340">
        <v>5</v>
      </c>
      <c r="E240" s="137">
        <v>1.56</v>
      </c>
      <c r="F240" s="137">
        <v>3.44</v>
      </c>
      <c r="G240" s="137">
        <v>0.76</v>
      </c>
      <c r="H240" s="226" t="s">
        <v>180</v>
      </c>
      <c r="I240" s="225" t="s">
        <v>41</v>
      </c>
      <c r="J240" s="290">
        <f t="shared" ref="J240:J242" si="67">K240+L240+M240+N240</f>
        <v>131</v>
      </c>
      <c r="K240" s="137">
        <v>20</v>
      </c>
      <c r="L240" s="137">
        <v>20</v>
      </c>
      <c r="M240" s="137">
        <v>1</v>
      </c>
      <c r="N240" s="137">
        <v>90</v>
      </c>
      <c r="O240" s="74">
        <v>20</v>
      </c>
    </row>
    <row r="241" spans="1:15">
      <c r="A241" s="515">
        <v>5</v>
      </c>
      <c r="B241" s="218" t="s">
        <v>117</v>
      </c>
      <c r="C241" s="338">
        <v>2</v>
      </c>
      <c r="D241" s="340">
        <v>5</v>
      </c>
      <c r="E241" s="137">
        <v>2.5</v>
      </c>
      <c r="F241" s="137">
        <v>2.5</v>
      </c>
      <c r="G241" s="137">
        <v>1.19</v>
      </c>
      <c r="H241" s="226" t="s">
        <v>180</v>
      </c>
      <c r="I241" s="225" t="s">
        <v>41</v>
      </c>
      <c r="J241" s="290">
        <f t="shared" si="67"/>
        <v>126</v>
      </c>
      <c r="K241" s="137">
        <v>30</v>
      </c>
      <c r="L241" s="137">
        <v>30</v>
      </c>
      <c r="M241" s="137">
        <v>3</v>
      </c>
      <c r="N241" s="137">
        <v>63</v>
      </c>
      <c r="O241" s="74">
        <v>30</v>
      </c>
    </row>
    <row r="242" spans="1:15" ht="13.5" thickBot="1">
      <c r="A242" s="515">
        <v>6</v>
      </c>
      <c r="B242" s="649" t="s">
        <v>118</v>
      </c>
      <c r="C242" s="440">
        <v>2</v>
      </c>
      <c r="D242" s="650">
        <v>3</v>
      </c>
      <c r="E242" s="103">
        <v>1.22</v>
      </c>
      <c r="F242" s="103">
        <v>1.78</v>
      </c>
      <c r="G242" s="103">
        <v>1.18</v>
      </c>
      <c r="H242" s="651" t="s">
        <v>111</v>
      </c>
      <c r="I242" s="209" t="s">
        <v>41</v>
      </c>
      <c r="J242" s="652">
        <f t="shared" si="67"/>
        <v>76</v>
      </c>
      <c r="K242" s="103"/>
      <c r="L242" s="103">
        <v>30</v>
      </c>
      <c r="M242" s="103">
        <v>1</v>
      </c>
      <c r="N242" s="103">
        <v>45</v>
      </c>
      <c r="O242" s="22">
        <v>30</v>
      </c>
    </row>
    <row r="243" spans="1:15" ht="13.5" thickBot="1">
      <c r="A243" s="308"/>
      <c r="B243" s="309" t="s">
        <v>47</v>
      </c>
      <c r="C243" s="654"/>
      <c r="D243" s="344">
        <f>SUM(D240:D242)</f>
        <v>13</v>
      </c>
      <c r="E243" s="311">
        <f>SUM(E240:E242)</f>
        <v>5.28</v>
      </c>
      <c r="F243" s="311">
        <f>SUM(F240:F242)</f>
        <v>7.72</v>
      </c>
      <c r="G243" s="311">
        <f>SUM(G240:G242)</f>
        <v>3.13</v>
      </c>
      <c r="H243" s="311" t="s">
        <v>48</v>
      </c>
      <c r="I243" s="312" t="s">
        <v>48</v>
      </c>
      <c r="J243" s="344">
        <f>SUM(J240:J242)</f>
        <v>333</v>
      </c>
      <c r="K243" s="344">
        <f t="shared" ref="K243:O243" si="68">SUM(K240:K242)</f>
        <v>50</v>
      </c>
      <c r="L243" s="344">
        <f t="shared" si="68"/>
        <v>80</v>
      </c>
      <c r="M243" s="344">
        <f t="shared" si="68"/>
        <v>5</v>
      </c>
      <c r="N243" s="344">
        <f t="shared" si="68"/>
        <v>198</v>
      </c>
      <c r="O243" s="502">
        <f t="shared" si="68"/>
        <v>80</v>
      </c>
    </row>
    <row r="244" spans="1:15" ht="13.5" thickBot="1">
      <c r="A244" s="359" t="s">
        <v>53</v>
      </c>
      <c r="B244" s="653" t="s">
        <v>54</v>
      </c>
      <c r="C244" s="653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335"/>
    </row>
    <row r="245" spans="1:15">
      <c r="A245" s="25">
        <v>2</v>
      </c>
      <c r="B245" s="220" t="s">
        <v>120</v>
      </c>
      <c r="C245" s="363">
        <v>2</v>
      </c>
      <c r="D245" s="290">
        <v>3</v>
      </c>
      <c r="E245" s="137">
        <v>1.22</v>
      </c>
      <c r="F245" s="137">
        <v>1.78</v>
      </c>
      <c r="G245" s="137">
        <v>0.79</v>
      </c>
      <c r="H245" s="226" t="s">
        <v>111</v>
      </c>
      <c r="I245" s="75" t="s">
        <v>41</v>
      </c>
      <c r="J245" s="365">
        <f t="shared" ref="J245:J247" si="69">K245+L245+M245+N245</f>
        <v>76</v>
      </c>
      <c r="K245" s="137">
        <v>10</v>
      </c>
      <c r="L245" s="137">
        <v>20</v>
      </c>
      <c r="M245" s="137">
        <v>1</v>
      </c>
      <c r="N245" s="137">
        <v>45</v>
      </c>
      <c r="O245" s="137">
        <v>20</v>
      </c>
    </row>
    <row r="246" spans="1:15">
      <c r="A246" s="25">
        <v>3</v>
      </c>
      <c r="B246" s="220" t="s">
        <v>121</v>
      </c>
      <c r="C246" s="366">
        <v>2</v>
      </c>
      <c r="D246" s="290">
        <v>6</v>
      </c>
      <c r="E246" s="137">
        <v>2.02</v>
      </c>
      <c r="F246" s="137">
        <v>3.98</v>
      </c>
      <c r="G246" s="137">
        <v>1.19</v>
      </c>
      <c r="H246" s="226" t="s">
        <v>180</v>
      </c>
      <c r="I246" s="75" t="s">
        <v>41</v>
      </c>
      <c r="J246" s="365">
        <f t="shared" si="69"/>
        <v>151</v>
      </c>
      <c r="K246" s="137">
        <v>20</v>
      </c>
      <c r="L246" s="137">
        <v>30</v>
      </c>
      <c r="M246" s="137">
        <v>1</v>
      </c>
      <c r="N246" s="137">
        <v>100</v>
      </c>
      <c r="O246" s="137">
        <v>30</v>
      </c>
    </row>
    <row r="247" spans="1:15" ht="13.5" thickBot="1">
      <c r="A247" s="25">
        <v>4</v>
      </c>
      <c r="B247" s="669" t="s">
        <v>122</v>
      </c>
      <c r="C247" s="670">
        <v>2</v>
      </c>
      <c r="D247" s="652">
        <v>3</v>
      </c>
      <c r="E247" s="103">
        <v>1.8</v>
      </c>
      <c r="F247" s="103">
        <v>1.2</v>
      </c>
      <c r="G247" s="103">
        <v>0.6</v>
      </c>
      <c r="H247" s="651" t="s">
        <v>111</v>
      </c>
      <c r="I247" s="82" t="s">
        <v>41</v>
      </c>
      <c r="J247" s="101">
        <f t="shared" si="69"/>
        <v>75</v>
      </c>
      <c r="K247" s="103">
        <v>30</v>
      </c>
      <c r="L247" s="103">
        <v>15</v>
      </c>
      <c r="M247" s="103">
        <v>0</v>
      </c>
      <c r="N247" s="103">
        <v>30</v>
      </c>
      <c r="O247" s="103">
        <v>15</v>
      </c>
    </row>
    <row r="248" spans="1:15" ht="13.5" thickBot="1">
      <c r="A248" s="308"/>
      <c r="B248" s="309" t="s">
        <v>47</v>
      </c>
      <c r="C248" s="308"/>
      <c r="D248" s="501">
        <f>SUM(D245:D247)</f>
        <v>12</v>
      </c>
      <c r="E248" s="311">
        <f>SUM(E245:E247)</f>
        <v>5.04</v>
      </c>
      <c r="F248" s="311">
        <f>SUM(F245:F247)</f>
        <v>6.96</v>
      </c>
      <c r="G248" s="311">
        <f>SUM(G245:G247)</f>
        <v>2.58</v>
      </c>
      <c r="H248" s="311" t="s">
        <v>48</v>
      </c>
      <c r="I248" s="312" t="s">
        <v>48</v>
      </c>
      <c r="J248" s="344">
        <f>SUM(J245:J247)</f>
        <v>302</v>
      </c>
      <c r="K248" s="311">
        <f>SUM(K245:K247)</f>
        <v>60</v>
      </c>
      <c r="L248" s="311">
        <f>SUM(L245:L247)</f>
        <v>65</v>
      </c>
      <c r="M248" s="311">
        <f>SUM(M245:M247)</f>
        <v>2</v>
      </c>
      <c r="N248" s="311">
        <f>SUM(N245:N247)</f>
        <v>175</v>
      </c>
      <c r="O248" s="312">
        <f>SUM(O245:O247)</f>
        <v>65</v>
      </c>
    </row>
    <row r="249" spans="1:15" ht="13.5" thickBot="1"/>
    <row r="250" spans="1:15" ht="13.5" thickBot="1">
      <c r="A250" s="615" t="s">
        <v>125</v>
      </c>
      <c r="B250" s="616"/>
      <c r="C250" s="421" t="s">
        <v>48</v>
      </c>
      <c r="D250" s="422">
        <f>D235+D236+D237+D240+D241+D242+D245+D246+D247</f>
        <v>30</v>
      </c>
      <c r="E250" s="423">
        <f>E235+E236+E237+E240+E241+E242+E245+E246+E247</f>
        <v>12.82</v>
      </c>
      <c r="F250" s="423">
        <f>F235+F236+F237+F240+F241+F242+F245+F246+F247</f>
        <v>17.18</v>
      </c>
      <c r="G250" s="423">
        <f>G235+G236+G237+G240+G241+G242+G245+G246+G247</f>
        <v>8.2099999999999991</v>
      </c>
      <c r="H250" s="423" t="s">
        <v>48</v>
      </c>
      <c r="I250" s="424" t="s">
        <v>48</v>
      </c>
      <c r="J250" s="422">
        <f>J235+J236+J237+J240+J241+J242+J245+J246+J247</f>
        <v>783</v>
      </c>
      <c r="K250" s="423">
        <f>K235+K236+K237+K240+K241+K242+K245+K246+K247</f>
        <v>140</v>
      </c>
      <c r="L250" s="423">
        <f>L235+L236+L237+L240+L241+L242+L245+L246+L247</f>
        <v>189</v>
      </c>
      <c r="M250" s="423">
        <f>M235+M236+M237+M240+M241+M242+M245+M246+M247</f>
        <v>7</v>
      </c>
      <c r="N250" s="423">
        <f>N235+N236+N237+N240+N241+N242+N245+N246+N247</f>
        <v>447</v>
      </c>
      <c r="O250" s="424">
        <f>O235+O236+O237+O240+O241+O242+O245+O246+O247</f>
        <v>189</v>
      </c>
    </row>
    <row r="254" spans="1:15" ht="15.75">
      <c r="A254" s="547" t="s">
        <v>110</v>
      </c>
      <c r="B254" s="548"/>
      <c r="C254" s="548"/>
      <c r="D254" s="548"/>
      <c r="E254" s="548"/>
      <c r="F254" s="548"/>
      <c r="G254" s="548"/>
      <c r="H254" s="548"/>
      <c r="I254" s="548"/>
      <c r="J254" s="548"/>
      <c r="K254" s="548"/>
      <c r="L254" s="548"/>
      <c r="M254" s="548"/>
      <c r="N254" s="548"/>
      <c r="O254" s="548"/>
    </row>
    <row r="255" spans="1:15" ht="15.75">
      <c r="A255" s="547" t="s">
        <v>203</v>
      </c>
      <c r="B255" s="547"/>
      <c r="C255" s="547"/>
      <c r="D255" s="547"/>
      <c r="E255" s="547"/>
      <c r="F255" s="547"/>
      <c r="G255" s="547"/>
      <c r="H255" s="547"/>
      <c r="I255" s="547"/>
      <c r="J255" s="547"/>
      <c r="K255" s="547"/>
      <c r="L255" s="547"/>
      <c r="M255" s="547"/>
      <c r="N255" s="547"/>
      <c r="O255" s="547"/>
    </row>
    <row r="256" spans="1:15" ht="15.75">
      <c r="A256" s="522"/>
      <c r="B256" s="522"/>
      <c r="C256" s="522"/>
      <c r="D256" s="522"/>
      <c r="E256" s="522"/>
      <c r="F256" s="522"/>
      <c r="G256" s="522"/>
      <c r="H256" s="522"/>
      <c r="I256" s="522"/>
      <c r="J256" s="522"/>
      <c r="K256" s="522"/>
      <c r="L256" s="522"/>
      <c r="M256" s="522"/>
      <c r="N256" s="522"/>
      <c r="O256" s="522"/>
    </row>
    <row r="257" spans="1:15">
      <c r="A257" s="2"/>
      <c r="B257" s="204" t="s">
        <v>167</v>
      </c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>
      <c r="B258" s="203" t="s">
        <v>202</v>
      </c>
    </row>
    <row r="259" spans="1:15">
      <c r="B259" s="203" t="s">
        <v>168</v>
      </c>
    </row>
    <row r="260" spans="1:15">
      <c r="B260" s="203" t="s">
        <v>169</v>
      </c>
    </row>
    <row r="261" spans="1:15">
      <c r="B261" s="203" t="s">
        <v>170</v>
      </c>
    </row>
    <row r="263" spans="1:15" ht="13.5" thickBot="1">
      <c r="B263" s="4" t="s">
        <v>212</v>
      </c>
      <c r="G263" s="5"/>
    </row>
    <row r="264" spans="1:15" ht="13.5" thickBot="1">
      <c r="A264" s="206" t="s">
        <v>8</v>
      </c>
      <c r="B264" s="550" t="s">
        <v>172</v>
      </c>
      <c r="C264" s="553" t="s">
        <v>15</v>
      </c>
      <c r="D264" s="556" t="s">
        <v>9</v>
      </c>
      <c r="E264" s="557"/>
      <c r="F264" s="557"/>
      <c r="G264" s="109"/>
      <c r="H264" s="558" t="s">
        <v>173</v>
      </c>
      <c r="I264" s="561" t="s">
        <v>174</v>
      </c>
      <c r="J264" s="564" t="s">
        <v>13</v>
      </c>
      <c r="K264" s="565"/>
      <c r="L264" s="565"/>
      <c r="M264" s="565"/>
      <c r="N264" s="565"/>
      <c r="O264" s="566"/>
    </row>
    <row r="265" spans="1:15">
      <c r="A265" s="207"/>
      <c r="B265" s="551"/>
      <c r="C265" s="554"/>
      <c r="D265" s="567" t="s">
        <v>16</v>
      </c>
      <c r="E265" s="569" t="s">
        <v>175</v>
      </c>
      <c r="F265" s="571" t="s">
        <v>176</v>
      </c>
      <c r="G265" s="569" t="s">
        <v>177</v>
      </c>
      <c r="H265" s="559"/>
      <c r="I265" s="562"/>
      <c r="J265" s="573" t="s">
        <v>22</v>
      </c>
      <c r="K265" s="574"/>
      <c r="L265" s="574"/>
      <c r="M265" s="575"/>
      <c r="N265" s="571" t="s">
        <v>176</v>
      </c>
      <c r="O265" s="576" t="s">
        <v>178</v>
      </c>
    </row>
    <row r="266" spans="1:15">
      <c r="A266" s="23"/>
      <c r="B266" s="551"/>
      <c r="C266" s="554"/>
      <c r="D266" s="567"/>
      <c r="E266" s="569"/>
      <c r="F266" s="571"/>
      <c r="G266" s="569"/>
      <c r="H266" s="559"/>
      <c r="I266" s="562"/>
      <c r="J266" s="578" t="s">
        <v>16</v>
      </c>
      <c r="K266" s="579" t="s">
        <v>29</v>
      </c>
      <c r="L266" s="582" t="s">
        <v>30</v>
      </c>
      <c r="M266" s="579" t="s">
        <v>23</v>
      </c>
      <c r="N266" s="571"/>
      <c r="O266" s="576"/>
    </row>
    <row r="267" spans="1:15">
      <c r="A267" s="25"/>
      <c r="B267" s="551"/>
      <c r="C267" s="554"/>
      <c r="D267" s="567"/>
      <c r="E267" s="569"/>
      <c r="F267" s="571"/>
      <c r="G267" s="569"/>
      <c r="H267" s="559"/>
      <c r="I267" s="562"/>
      <c r="J267" s="567"/>
      <c r="K267" s="580"/>
      <c r="L267" s="583"/>
      <c r="M267" s="580"/>
      <c r="N267" s="571"/>
      <c r="O267" s="576"/>
    </row>
    <row r="268" spans="1:15">
      <c r="A268" s="25"/>
      <c r="B268" s="551"/>
      <c r="C268" s="554"/>
      <c r="D268" s="567"/>
      <c r="E268" s="569"/>
      <c r="F268" s="571"/>
      <c r="G268" s="569"/>
      <c r="H268" s="559"/>
      <c r="I268" s="562"/>
      <c r="J268" s="567"/>
      <c r="K268" s="580"/>
      <c r="L268" s="583"/>
      <c r="M268" s="580"/>
      <c r="N268" s="571"/>
      <c r="O268" s="576"/>
    </row>
    <row r="269" spans="1:15">
      <c r="A269" s="25"/>
      <c r="B269" s="551"/>
      <c r="C269" s="554"/>
      <c r="D269" s="567"/>
      <c r="E269" s="569"/>
      <c r="F269" s="571"/>
      <c r="G269" s="569"/>
      <c r="H269" s="559"/>
      <c r="I269" s="562"/>
      <c r="J269" s="567"/>
      <c r="K269" s="580"/>
      <c r="L269" s="583"/>
      <c r="M269" s="580"/>
      <c r="N269" s="571"/>
      <c r="O269" s="576"/>
    </row>
    <row r="270" spans="1:15" ht="13.5" thickBot="1">
      <c r="A270" s="46"/>
      <c r="B270" s="552"/>
      <c r="C270" s="555"/>
      <c r="D270" s="568"/>
      <c r="E270" s="570"/>
      <c r="F270" s="572"/>
      <c r="G270" s="570"/>
      <c r="H270" s="560"/>
      <c r="I270" s="563"/>
      <c r="J270" s="568"/>
      <c r="K270" s="581"/>
      <c r="L270" s="584"/>
      <c r="M270" s="581"/>
      <c r="N270" s="572"/>
      <c r="O270" s="577"/>
    </row>
    <row r="271" spans="1:15" ht="13.5" thickBot="1">
      <c r="A271" s="46"/>
      <c r="B271" s="54" t="s">
        <v>37</v>
      </c>
      <c r="C271" s="20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6"/>
    </row>
    <row r="272" spans="1:15">
      <c r="A272" s="245" t="s">
        <v>38</v>
      </c>
      <c r="B272" s="246" t="s">
        <v>39</v>
      </c>
      <c r="C272" s="246"/>
      <c r="D272" s="247"/>
      <c r="E272" s="247"/>
      <c r="F272" s="247"/>
      <c r="G272" s="247"/>
      <c r="H272" s="247"/>
      <c r="I272" s="247"/>
      <c r="J272" s="247"/>
      <c r="K272" s="247"/>
      <c r="L272" s="247"/>
      <c r="M272" s="247"/>
      <c r="N272" s="247"/>
      <c r="O272" s="248"/>
    </row>
    <row r="273" spans="1:15" ht="13.5" thickBot="1">
      <c r="A273" s="259">
        <v>3</v>
      </c>
      <c r="B273" s="270" t="s">
        <v>40</v>
      </c>
      <c r="C273" s="261">
        <v>3</v>
      </c>
      <c r="D273" s="262">
        <v>2</v>
      </c>
      <c r="E273" s="263">
        <v>1</v>
      </c>
      <c r="F273" s="264">
        <v>1</v>
      </c>
      <c r="G273" s="264">
        <v>2</v>
      </c>
      <c r="H273" s="492" t="s">
        <v>111</v>
      </c>
      <c r="I273" s="265" t="s">
        <v>179</v>
      </c>
      <c r="J273" s="266">
        <f t="shared" ref="J273" si="70">K273+L273+M273+N273</f>
        <v>60</v>
      </c>
      <c r="K273" s="267"/>
      <c r="L273" s="267">
        <v>30</v>
      </c>
      <c r="M273" s="268">
        <v>0</v>
      </c>
      <c r="N273" s="268">
        <v>30</v>
      </c>
      <c r="O273" s="269">
        <v>30</v>
      </c>
    </row>
    <row r="274" spans="1:15" ht="13.5" thickBot="1">
      <c r="A274" s="308"/>
      <c r="B274" s="309" t="s">
        <v>47</v>
      </c>
      <c r="C274" s="310"/>
      <c r="D274" s="310">
        <f>SUM(D273:D273)</f>
        <v>2</v>
      </c>
      <c r="E274" s="311">
        <f>SUM(E273:E273)</f>
        <v>1</v>
      </c>
      <c r="F274" s="311">
        <f>SUM(F273:F273)</f>
        <v>1</v>
      </c>
      <c r="G274" s="311">
        <f>SUM(G273:G273)</f>
        <v>2</v>
      </c>
      <c r="H274" s="311" t="s">
        <v>48</v>
      </c>
      <c r="I274" s="312" t="s">
        <v>48</v>
      </c>
      <c r="J274" s="313">
        <f>SUM(J273:J273)</f>
        <v>60</v>
      </c>
      <c r="K274" s="314">
        <f>SUM(K273:K273)</f>
        <v>0</v>
      </c>
      <c r="L274" s="314">
        <f>SUM(L273:L273)</f>
        <v>30</v>
      </c>
      <c r="M274" s="314">
        <f>SUM(M273:M273)</f>
        <v>0</v>
      </c>
      <c r="N274" s="314">
        <f>SUM(N273:N273)</f>
        <v>30</v>
      </c>
      <c r="O274" s="315">
        <f>SUM(O273:O273)</f>
        <v>30</v>
      </c>
    </row>
    <row r="275" spans="1:15">
      <c r="A275" s="245" t="s">
        <v>49</v>
      </c>
      <c r="B275" s="246" t="s">
        <v>50</v>
      </c>
      <c r="C275" s="246"/>
      <c r="D275" s="246"/>
      <c r="E275" s="246"/>
      <c r="F275" s="334"/>
      <c r="G275" s="334"/>
      <c r="H275" s="334"/>
      <c r="I275" s="334"/>
      <c r="J275" s="41"/>
      <c r="K275" s="41"/>
      <c r="L275" s="41"/>
      <c r="M275" s="41"/>
      <c r="N275" s="41"/>
      <c r="O275" s="335"/>
    </row>
    <row r="276" spans="1:15">
      <c r="A276" s="515">
        <v>7</v>
      </c>
      <c r="B276" s="218" t="s">
        <v>126</v>
      </c>
      <c r="C276" s="338">
        <v>3</v>
      </c>
      <c r="D276" s="340">
        <v>5</v>
      </c>
      <c r="E276" s="137">
        <v>2.5</v>
      </c>
      <c r="F276" s="137">
        <v>2.5</v>
      </c>
      <c r="G276" s="137">
        <v>1.19</v>
      </c>
      <c r="H276" s="226" t="s">
        <v>180</v>
      </c>
      <c r="I276" s="225" t="s">
        <v>41</v>
      </c>
      <c r="J276" s="290">
        <f t="shared" ref="J276:J278" si="71">K276+L276+M276+N276</f>
        <v>126</v>
      </c>
      <c r="K276" s="137">
        <v>30</v>
      </c>
      <c r="L276" s="137">
        <v>30</v>
      </c>
      <c r="M276" s="137">
        <v>3</v>
      </c>
      <c r="N276" s="137">
        <v>63</v>
      </c>
      <c r="O276" s="74">
        <v>30</v>
      </c>
    </row>
    <row r="277" spans="1:15">
      <c r="A277" s="515">
        <v>8</v>
      </c>
      <c r="B277" s="218" t="s">
        <v>127</v>
      </c>
      <c r="C277" s="338">
        <v>3</v>
      </c>
      <c r="D277" s="340">
        <v>1</v>
      </c>
      <c r="E277" s="137">
        <v>0.33</v>
      </c>
      <c r="F277" s="137">
        <v>0.67</v>
      </c>
      <c r="G277" s="137">
        <v>0</v>
      </c>
      <c r="H277" s="226" t="s">
        <v>111</v>
      </c>
      <c r="I277" s="225" t="s">
        <v>41</v>
      </c>
      <c r="J277" s="290">
        <f t="shared" si="71"/>
        <v>30</v>
      </c>
      <c r="K277" s="137"/>
      <c r="L277" s="137">
        <v>10</v>
      </c>
      <c r="M277" s="137">
        <v>0</v>
      </c>
      <c r="N277" s="137">
        <v>20</v>
      </c>
      <c r="O277" s="74">
        <v>0</v>
      </c>
    </row>
    <row r="278" spans="1:15" ht="13.5" thickBot="1">
      <c r="A278" s="515">
        <v>9</v>
      </c>
      <c r="B278" s="218" t="s">
        <v>128</v>
      </c>
      <c r="C278" s="338">
        <v>3</v>
      </c>
      <c r="D278" s="340">
        <v>5</v>
      </c>
      <c r="E278" s="137">
        <v>1.56</v>
      </c>
      <c r="F278" s="137">
        <v>3.44</v>
      </c>
      <c r="G278" s="137">
        <v>0.76</v>
      </c>
      <c r="H278" s="226" t="s">
        <v>111</v>
      </c>
      <c r="I278" s="225" t="s">
        <v>41</v>
      </c>
      <c r="J278" s="290">
        <f t="shared" si="71"/>
        <v>131</v>
      </c>
      <c r="K278" s="137">
        <v>20</v>
      </c>
      <c r="L278" s="137">
        <v>20</v>
      </c>
      <c r="M278" s="137">
        <v>1</v>
      </c>
      <c r="N278" s="137">
        <v>90</v>
      </c>
      <c r="O278" s="74">
        <v>20</v>
      </c>
    </row>
    <row r="279" spans="1:15" ht="13.5" thickBot="1">
      <c r="A279" s="308"/>
      <c r="B279" s="309" t="s">
        <v>47</v>
      </c>
      <c r="C279" s="343"/>
      <c r="D279" s="344">
        <f>SUM(D276:D278)</f>
        <v>11</v>
      </c>
      <c r="E279" s="311">
        <f>SUM(E276:E278)</f>
        <v>4.3900000000000006</v>
      </c>
      <c r="F279" s="311">
        <f>SUM(F276:F278)</f>
        <v>6.6099999999999994</v>
      </c>
      <c r="G279" s="311">
        <f>SUM(G276:G278)</f>
        <v>1.95</v>
      </c>
      <c r="H279" s="311" t="s">
        <v>48</v>
      </c>
      <c r="I279" s="312" t="s">
        <v>48</v>
      </c>
      <c r="J279" s="345" t="e">
        <f>SUM(J276:J278)+#REF!</f>
        <v>#REF!</v>
      </c>
      <c r="K279" s="346" t="e">
        <f>SUM(K276:K278)+#REF!</f>
        <v>#REF!</v>
      </c>
      <c r="L279" s="346" t="e">
        <f>SUM(L276:L278)+#REF!</f>
        <v>#REF!</v>
      </c>
      <c r="M279" s="346" t="e">
        <f>SUM(M276:M278)+#REF!</f>
        <v>#REF!</v>
      </c>
      <c r="N279" s="346" t="e">
        <f>SUM(N276:N278)+#REF!</f>
        <v>#REF!</v>
      </c>
      <c r="O279" s="347" t="e">
        <f>SUM(O276:O278)+#REF!</f>
        <v>#REF!</v>
      </c>
    </row>
    <row r="280" spans="1:15" ht="13.5" thickBot="1">
      <c r="A280" s="359" t="s">
        <v>53</v>
      </c>
      <c r="B280" s="360" t="s">
        <v>54</v>
      </c>
      <c r="C280" s="360"/>
      <c r="D280" s="334"/>
      <c r="E280" s="334"/>
      <c r="F280" s="334"/>
      <c r="G280" s="334"/>
      <c r="H280" s="334"/>
      <c r="I280" s="334"/>
      <c r="J280" s="41"/>
      <c r="K280" s="41"/>
      <c r="L280" s="41"/>
      <c r="M280" s="41"/>
      <c r="N280" s="41"/>
      <c r="O280" s="335"/>
    </row>
    <row r="281" spans="1:15">
      <c r="A281" s="25">
        <v>5</v>
      </c>
      <c r="B281" s="220" t="s">
        <v>129</v>
      </c>
      <c r="C281" s="366">
        <v>3</v>
      </c>
      <c r="D281" s="290">
        <v>5</v>
      </c>
      <c r="E281" s="137">
        <v>1.56</v>
      </c>
      <c r="F281" s="137">
        <v>3.44</v>
      </c>
      <c r="G281" s="137">
        <v>0.76</v>
      </c>
      <c r="H281" s="226" t="s">
        <v>180</v>
      </c>
      <c r="I281" s="75" t="s">
        <v>41</v>
      </c>
      <c r="J281" s="365">
        <f t="shared" ref="J281:J283" si="72">K281+L281+M281+N281</f>
        <v>131</v>
      </c>
      <c r="K281" s="137">
        <v>20</v>
      </c>
      <c r="L281" s="137">
        <v>20</v>
      </c>
      <c r="M281" s="137">
        <v>1</v>
      </c>
      <c r="N281" s="137">
        <v>90</v>
      </c>
      <c r="O281" s="137">
        <v>20</v>
      </c>
    </row>
    <row r="282" spans="1:15">
      <c r="A282" s="25">
        <v>6</v>
      </c>
      <c r="B282" s="220" t="s">
        <v>130</v>
      </c>
      <c r="C282" s="366">
        <v>3</v>
      </c>
      <c r="D282" s="290">
        <v>6</v>
      </c>
      <c r="E282" s="137">
        <v>2.0499999999999998</v>
      </c>
      <c r="F282" s="137">
        <v>3.95</v>
      </c>
      <c r="G282" s="137">
        <v>1.18</v>
      </c>
      <c r="H282" s="226" t="s">
        <v>180</v>
      </c>
      <c r="I282" s="75" t="s">
        <v>41</v>
      </c>
      <c r="J282" s="365">
        <f t="shared" si="72"/>
        <v>152</v>
      </c>
      <c r="K282" s="137">
        <v>20</v>
      </c>
      <c r="L282" s="137">
        <v>30</v>
      </c>
      <c r="M282" s="137">
        <v>2</v>
      </c>
      <c r="N282" s="137">
        <v>100</v>
      </c>
      <c r="O282" s="137">
        <v>30</v>
      </c>
    </row>
    <row r="283" spans="1:15" ht="13.5" thickBot="1">
      <c r="A283" s="25">
        <v>7</v>
      </c>
      <c r="B283" s="220" t="s">
        <v>131</v>
      </c>
      <c r="C283" s="366">
        <v>3</v>
      </c>
      <c r="D283" s="290">
        <v>6</v>
      </c>
      <c r="E283" s="137">
        <v>2.0499999999999998</v>
      </c>
      <c r="F283" s="137">
        <v>3.95</v>
      </c>
      <c r="G283" s="137">
        <v>1.18</v>
      </c>
      <c r="H283" s="226" t="s">
        <v>180</v>
      </c>
      <c r="I283" s="75" t="s">
        <v>41</v>
      </c>
      <c r="J283" s="365">
        <f t="shared" si="72"/>
        <v>152</v>
      </c>
      <c r="K283" s="137">
        <v>20</v>
      </c>
      <c r="L283" s="137">
        <v>30</v>
      </c>
      <c r="M283" s="137">
        <v>2</v>
      </c>
      <c r="N283" s="137">
        <v>100</v>
      </c>
      <c r="O283" s="137">
        <v>30</v>
      </c>
    </row>
    <row r="284" spans="1:15" ht="13.5" thickBot="1">
      <c r="A284" s="308"/>
      <c r="B284" s="309" t="s">
        <v>47</v>
      </c>
      <c r="C284" s="308"/>
      <c r="D284" s="369">
        <f>SUM(D281:D283)</f>
        <v>17</v>
      </c>
      <c r="E284" s="329">
        <f>SUM(E281:E283)</f>
        <v>5.66</v>
      </c>
      <c r="F284" s="329">
        <f>SUM(F281:F283)</f>
        <v>11.34</v>
      </c>
      <c r="G284" s="329">
        <f>SUM(G281:G283)</f>
        <v>3.12</v>
      </c>
      <c r="H284" s="329" t="s">
        <v>48</v>
      </c>
      <c r="I284" s="370" t="s">
        <v>48</v>
      </c>
      <c r="J284" s="371">
        <f>SUM(J281:J283)</f>
        <v>435</v>
      </c>
      <c r="K284" s="329">
        <f>SUM(K281:K283)</f>
        <v>60</v>
      </c>
      <c r="L284" s="329">
        <f>SUM(L281:L283)</f>
        <v>80</v>
      </c>
      <c r="M284" s="329">
        <f>SUM(M281:M283)</f>
        <v>5</v>
      </c>
      <c r="N284" s="329">
        <f>SUM(N281:N283)</f>
        <v>290</v>
      </c>
      <c r="O284" s="370">
        <f>SUM(O281:O283)</f>
        <v>80</v>
      </c>
    </row>
    <row r="285" spans="1:15" ht="13.5" thickBot="1"/>
    <row r="286" spans="1:15" ht="13.5" thickBot="1">
      <c r="A286" s="615" t="s">
        <v>135</v>
      </c>
      <c r="B286" s="616"/>
      <c r="C286" s="421" t="s">
        <v>48</v>
      </c>
      <c r="D286" s="422">
        <f>D273+D276+D277+D278+D281+D282+D283</f>
        <v>30</v>
      </c>
      <c r="E286" s="423">
        <f>E273+E276+E277+E278+E281+E282+E283</f>
        <v>11.05</v>
      </c>
      <c r="F286" s="423">
        <f>F273+F276+F277+F278+F281+F282+F283</f>
        <v>18.95</v>
      </c>
      <c r="G286" s="423">
        <f>G273+G276+G277+G278+G281+G282+G283</f>
        <v>7.0699999999999994</v>
      </c>
      <c r="H286" s="423" t="s">
        <v>48</v>
      </c>
      <c r="I286" s="424" t="s">
        <v>48</v>
      </c>
      <c r="J286" s="422">
        <f>J273+J276+J277+J278+J281+J282+J283</f>
        <v>782</v>
      </c>
      <c r="K286" s="423">
        <f>K273+K276+K277+K278+K281+K282+K283</f>
        <v>110</v>
      </c>
      <c r="L286" s="423">
        <f>L273+L276+L277+L278+L281+L282+L283</f>
        <v>170</v>
      </c>
      <c r="M286" s="423">
        <f>M273+M276+M277+M278+M281+M282+M283</f>
        <v>9</v>
      </c>
      <c r="N286" s="423">
        <f>N273+N276+N277+N278+N281+N282+N283</f>
        <v>493</v>
      </c>
      <c r="O286" s="424">
        <f>O273+O276+O277+O278+O281+O282+O283</f>
        <v>160</v>
      </c>
    </row>
    <row r="290" spans="1:15" ht="15.75">
      <c r="A290" s="547" t="s">
        <v>110</v>
      </c>
      <c r="B290" s="548"/>
      <c r="C290" s="548"/>
      <c r="D290" s="548"/>
      <c r="E290" s="548"/>
      <c r="F290" s="548"/>
      <c r="G290" s="548"/>
      <c r="H290" s="548"/>
      <c r="I290" s="548"/>
      <c r="J290" s="548"/>
      <c r="K290" s="548"/>
      <c r="L290" s="548"/>
      <c r="M290" s="548"/>
      <c r="N290" s="548"/>
      <c r="O290" s="548"/>
    </row>
    <row r="291" spans="1:15" ht="15.75">
      <c r="A291" s="547" t="s">
        <v>203</v>
      </c>
      <c r="B291" s="547"/>
      <c r="C291" s="547"/>
      <c r="D291" s="547"/>
      <c r="E291" s="547"/>
      <c r="F291" s="547"/>
      <c r="G291" s="547"/>
      <c r="H291" s="547"/>
      <c r="I291" s="547"/>
      <c r="J291" s="547"/>
      <c r="K291" s="547"/>
      <c r="L291" s="547"/>
      <c r="M291" s="547"/>
      <c r="N291" s="547"/>
      <c r="O291" s="547"/>
    </row>
    <row r="292" spans="1:15" ht="15.75">
      <c r="A292" s="522"/>
      <c r="B292" s="522"/>
      <c r="C292" s="522"/>
      <c r="D292" s="522"/>
      <c r="E292" s="522"/>
      <c r="F292" s="522"/>
      <c r="G292" s="522"/>
      <c r="H292" s="522"/>
      <c r="I292" s="522"/>
      <c r="J292" s="522"/>
      <c r="K292" s="522"/>
      <c r="L292" s="522"/>
      <c r="M292" s="522"/>
      <c r="N292" s="522"/>
      <c r="O292" s="522"/>
    </row>
    <row r="293" spans="1:15">
      <c r="A293" s="2"/>
      <c r="B293" s="204" t="s">
        <v>167</v>
      </c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B294" s="203" t="s">
        <v>202</v>
      </c>
    </row>
    <row r="295" spans="1:15">
      <c r="B295" s="203" t="s">
        <v>168</v>
      </c>
    </row>
    <row r="296" spans="1:15">
      <c r="B296" s="203" t="s">
        <v>169</v>
      </c>
    </row>
    <row r="297" spans="1:15">
      <c r="B297" s="203" t="s">
        <v>170</v>
      </c>
    </row>
    <row r="299" spans="1:15" ht="13.5" thickBot="1">
      <c r="B299" s="4" t="s">
        <v>213</v>
      </c>
      <c r="G299" s="5"/>
    </row>
    <row r="300" spans="1:15" ht="13.5" thickBot="1">
      <c r="A300" s="206" t="s">
        <v>8</v>
      </c>
      <c r="B300" s="550" t="s">
        <v>172</v>
      </c>
      <c r="C300" s="553" t="s">
        <v>15</v>
      </c>
      <c r="D300" s="556" t="s">
        <v>9</v>
      </c>
      <c r="E300" s="557"/>
      <c r="F300" s="557"/>
      <c r="G300" s="109"/>
      <c r="H300" s="558" t="s">
        <v>173</v>
      </c>
      <c r="I300" s="561" t="s">
        <v>174</v>
      </c>
      <c r="J300" s="564" t="s">
        <v>13</v>
      </c>
      <c r="K300" s="565"/>
      <c r="L300" s="565"/>
      <c r="M300" s="565"/>
      <c r="N300" s="565"/>
      <c r="O300" s="566"/>
    </row>
    <row r="301" spans="1:15">
      <c r="A301" s="207"/>
      <c r="B301" s="551"/>
      <c r="C301" s="554"/>
      <c r="D301" s="567" t="s">
        <v>16</v>
      </c>
      <c r="E301" s="569" t="s">
        <v>175</v>
      </c>
      <c r="F301" s="571" t="s">
        <v>176</v>
      </c>
      <c r="G301" s="569" t="s">
        <v>177</v>
      </c>
      <c r="H301" s="559"/>
      <c r="I301" s="562"/>
      <c r="J301" s="573" t="s">
        <v>22</v>
      </c>
      <c r="K301" s="574"/>
      <c r="L301" s="574"/>
      <c r="M301" s="575"/>
      <c r="N301" s="571" t="s">
        <v>176</v>
      </c>
      <c r="O301" s="576" t="s">
        <v>178</v>
      </c>
    </row>
    <row r="302" spans="1:15">
      <c r="A302" s="23"/>
      <c r="B302" s="551"/>
      <c r="C302" s="554"/>
      <c r="D302" s="567"/>
      <c r="E302" s="569"/>
      <c r="F302" s="571"/>
      <c r="G302" s="569"/>
      <c r="H302" s="559"/>
      <c r="I302" s="562"/>
      <c r="J302" s="578" t="s">
        <v>16</v>
      </c>
      <c r="K302" s="579" t="s">
        <v>29</v>
      </c>
      <c r="L302" s="582" t="s">
        <v>30</v>
      </c>
      <c r="M302" s="579" t="s">
        <v>23</v>
      </c>
      <c r="N302" s="571"/>
      <c r="O302" s="576"/>
    </row>
    <row r="303" spans="1:15">
      <c r="A303" s="25"/>
      <c r="B303" s="551"/>
      <c r="C303" s="554"/>
      <c r="D303" s="567"/>
      <c r="E303" s="569"/>
      <c r="F303" s="571"/>
      <c r="G303" s="569"/>
      <c r="H303" s="559"/>
      <c r="I303" s="562"/>
      <c r="J303" s="567"/>
      <c r="K303" s="580"/>
      <c r="L303" s="583"/>
      <c r="M303" s="580"/>
      <c r="N303" s="571"/>
      <c r="O303" s="576"/>
    </row>
    <row r="304" spans="1:15">
      <c r="A304" s="25"/>
      <c r="B304" s="551"/>
      <c r="C304" s="554"/>
      <c r="D304" s="567"/>
      <c r="E304" s="569"/>
      <c r="F304" s="571"/>
      <c r="G304" s="569"/>
      <c r="H304" s="559"/>
      <c r="I304" s="562"/>
      <c r="J304" s="567"/>
      <c r="K304" s="580"/>
      <c r="L304" s="583"/>
      <c r="M304" s="580"/>
      <c r="N304" s="571"/>
      <c r="O304" s="576"/>
    </row>
    <row r="305" spans="1:15">
      <c r="A305" s="25"/>
      <c r="B305" s="551"/>
      <c r="C305" s="554"/>
      <c r="D305" s="567"/>
      <c r="E305" s="569"/>
      <c r="F305" s="571"/>
      <c r="G305" s="569"/>
      <c r="H305" s="559"/>
      <c r="I305" s="562"/>
      <c r="J305" s="567"/>
      <c r="K305" s="580"/>
      <c r="L305" s="583"/>
      <c r="M305" s="580"/>
      <c r="N305" s="571"/>
      <c r="O305" s="576"/>
    </row>
    <row r="306" spans="1:15" ht="13.5" thickBot="1">
      <c r="A306" s="46"/>
      <c r="B306" s="552"/>
      <c r="C306" s="555"/>
      <c r="D306" s="568"/>
      <c r="E306" s="570"/>
      <c r="F306" s="572"/>
      <c r="G306" s="570"/>
      <c r="H306" s="560"/>
      <c r="I306" s="563"/>
      <c r="J306" s="568"/>
      <c r="K306" s="581"/>
      <c r="L306" s="584"/>
      <c r="M306" s="581"/>
      <c r="N306" s="572"/>
      <c r="O306" s="577"/>
    </row>
    <row r="307" spans="1:15" ht="13.5" thickBot="1">
      <c r="A307" s="46"/>
      <c r="B307" s="54" t="s">
        <v>37</v>
      </c>
      <c r="C307" s="20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6"/>
    </row>
    <row r="308" spans="1:15">
      <c r="A308" s="245" t="s">
        <v>38</v>
      </c>
      <c r="B308" s="246" t="s">
        <v>39</v>
      </c>
      <c r="C308" s="246"/>
      <c r="D308" s="247"/>
      <c r="E308" s="247"/>
      <c r="F308" s="247"/>
      <c r="G308" s="247"/>
      <c r="H308" s="247"/>
      <c r="I308" s="247"/>
      <c r="J308" s="247"/>
      <c r="K308" s="247"/>
      <c r="L308" s="247"/>
      <c r="M308" s="247"/>
      <c r="N308" s="247"/>
      <c r="O308" s="248"/>
    </row>
    <row r="309" spans="1:15" ht="13.5" thickBot="1">
      <c r="A309" s="259">
        <v>4</v>
      </c>
      <c r="B309" s="270" t="s">
        <v>40</v>
      </c>
      <c r="C309" s="261">
        <v>4</v>
      </c>
      <c r="D309" s="262">
        <v>2</v>
      </c>
      <c r="E309" s="263">
        <v>1</v>
      </c>
      <c r="F309" s="264">
        <v>1</v>
      </c>
      <c r="G309" s="264">
        <v>2</v>
      </c>
      <c r="H309" s="492" t="s">
        <v>180</v>
      </c>
      <c r="I309" s="265" t="s">
        <v>179</v>
      </c>
      <c r="J309" s="266">
        <f t="shared" ref="J309" si="73">K309+L309+M309+N309</f>
        <v>60</v>
      </c>
      <c r="K309" s="267"/>
      <c r="L309" s="267">
        <v>30</v>
      </c>
      <c r="M309" s="268">
        <v>0</v>
      </c>
      <c r="N309" s="268">
        <v>30</v>
      </c>
      <c r="O309" s="269">
        <v>30</v>
      </c>
    </row>
    <row r="310" spans="1:15" ht="13.5" thickBot="1">
      <c r="A310" s="308"/>
      <c r="B310" s="309" t="s">
        <v>47</v>
      </c>
      <c r="C310" s="310"/>
      <c r="D310" s="310">
        <f>SUM(D309:D309)</f>
        <v>2</v>
      </c>
      <c r="E310" s="311">
        <f>SUM(E309:E309)</f>
        <v>1</v>
      </c>
      <c r="F310" s="311">
        <f>SUM(F309:F309)</f>
        <v>1</v>
      </c>
      <c r="G310" s="311">
        <f>SUM(G309:G309)</f>
        <v>2</v>
      </c>
      <c r="H310" s="311" t="s">
        <v>48</v>
      </c>
      <c r="I310" s="312" t="s">
        <v>48</v>
      </c>
      <c r="J310" s="313">
        <f>SUM(J309:J309)</f>
        <v>60</v>
      </c>
      <c r="K310" s="314">
        <f>SUM(K309:K309)</f>
        <v>0</v>
      </c>
      <c r="L310" s="314">
        <f>SUM(L309:L309)</f>
        <v>30</v>
      </c>
      <c r="M310" s="314">
        <f>SUM(M309:M309)</f>
        <v>0</v>
      </c>
      <c r="N310" s="314">
        <f>SUM(N309:N309)</f>
        <v>30</v>
      </c>
      <c r="O310" s="315">
        <f>SUM(O309:O309)</f>
        <v>30</v>
      </c>
    </row>
    <row r="311" spans="1:15">
      <c r="A311" s="245" t="s">
        <v>49</v>
      </c>
      <c r="B311" s="246" t="s">
        <v>50</v>
      </c>
      <c r="C311" s="246"/>
      <c r="D311" s="246"/>
      <c r="E311" s="246"/>
      <c r="F311" s="334"/>
      <c r="G311" s="334"/>
      <c r="H311" s="334"/>
      <c r="I311" s="334"/>
      <c r="J311" s="41"/>
      <c r="K311" s="41"/>
      <c r="L311" s="41"/>
      <c r="M311" s="41"/>
      <c r="N311" s="41"/>
      <c r="O311" s="335"/>
    </row>
    <row r="312" spans="1:15">
      <c r="A312" s="516" t="s">
        <v>184</v>
      </c>
      <c r="B312" s="494" t="s">
        <v>134</v>
      </c>
      <c r="C312" s="601">
        <v>4</v>
      </c>
      <c r="D312" s="603">
        <v>5</v>
      </c>
      <c r="E312" s="599">
        <v>1.56</v>
      </c>
      <c r="F312" s="599">
        <v>3.44</v>
      </c>
      <c r="G312" s="599">
        <v>0.8</v>
      </c>
      <c r="H312" s="606" t="s">
        <v>111</v>
      </c>
      <c r="I312" s="595" t="s">
        <v>45</v>
      </c>
      <c r="J312" s="597">
        <v>125</v>
      </c>
      <c r="K312" s="599">
        <v>20</v>
      </c>
      <c r="L312" s="599">
        <v>20</v>
      </c>
      <c r="M312" s="599">
        <v>1</v>
      </c>
      <c r="N312" s="599">
        <v>90</v>
      </c>
      <c r="O312" s="586">
        <v>20</v>
      </c>
    </row>
    <row r="313" spans="1:15" ht="13.5" thickBot="1">
      <c r="A313" s="517" t="s">
        <v>185</v>
      </c>
      <c r="B313" s="342" t="s">
        <v>162</v>
      </c>
      <c r="C313" s="602"/>
      <c r="D313" s="604"/>
      <c r="E313" s="605"/>
      <c r="F313" s="605"/>
      <c r="G313" s="605"/>
      <c r="H313" s="605"/>
      <c r="I313" s="596"/>
      <c r="J313" s="598"/>
      <c r="K313" s="600"/>
      <c r="L313" s="600"/>
      <c r="M313" s="600"/>
      <c r="N313" s="600"/>
      <c r="O313" s="587"/>
    </row>
    <row r="314" spans="1:15" ht="13.5" thickBot="1">
      <c r="A314" s="308"/>
      <c r="B314" s="309" t="s">
        <v>47</v>
      </c>
      <c r="C314" s="343"/>
      <c r="D314" s="344">
        <f>SUM(D312:D313)</f>
        <v>5</v>
      </c>
      <c r="E314" s="311">
        <f>SUM(E312:E313)</f>
        <v>1.56</v>
      </c>
      <c r="F314" s="311">
        <f>SUM(F312:F313)</f>
        <v>3.44</v>
      </c>
      <c r="G314" s="311">
        <f>SUM(G312:G313)</f>
        <v>0.8</v>
      </c>
      <c r="H314" s="311" t="s">
        <v>48</v>
      </c>
      <c r="I314" s="312" t="s">
        <v>48</v>
      </c>
      <c r="J314" s="345">
        <f>J312</f>
        <v>125</v>
      </c>
      <c r="K314" s="345">
        <f t="shared" ref="K314:O314" si="74">K312</f>
        <v>20</v>
      </c>
      <c r="L314" s="345">
        <f t="shared" si="74"/>
        <v>20</v>
      </c>
      <c r="M314" s="345">
        <f t="shared" si="74"/>
        <v>1</v>
      </c>
      <c r="N314" s="345">
        <f t="shared" si="74"/>
        <v>90</v>
      </c>
      <c r="O314" s="345">
        <f t="shared" si="74"/>
        <v>20</v>
      </c>
    </row>
    <row r="315" spans="1:15" ht="13.5" thickBot="1">
      <c r="A315" s="359" t="s">
        <v>53</v>
      </c>
      <c r="B315" s="360" t="s">
        <v>54</v>
      </c>
      <c r="C315" s="360"/>
      <c r="D315" s="334"/>
      <c r="E315" s="334"/>
      <c r="F315" s="334"/>
      <c r="G315" s="334"/>
      <c r="H315" s="334"/>
      <c r="I315" s="334"/>
      <c r="J315" s="41"/>
      <c r="K315" s="41"/>
      <c r="L315" s="41"/>
      <c r="M315" s="41"/>
      <c r="N315" s="41"/>
      <c r="O315" s="335"/>
    </row>
    <row r="316" spans="1:15">
      <c r="A316" s="25">
        <v>8</v>
      </c>
      <c r="B316" s="220" t="s">
        <v>132</v>
      </c>
      <c r="C316" s="366">
        <v>4</v>
      </c>
      <c r="D316" s="290">
        <v>4</v>
      </c>
      <c r="E316" s="137">
        <v>2.21</v>
      </c>
      <c r="F316" s="137">
        <v>1.79</v>
      </c>
      <c r="G316" s="137">
        <v>1.07</v>
      </c>
      <c r="H316" s="226" t="s">
        <v>180</v>
      </c>
      <c r="I316" s="75" t="s">
        <v>41</v>
      </c>
      <c r="J316" s="365">
        <f t="shared" ref="J316:J318" si="75">K316+L316+M316+N316</f>
        <v>112</v>
      </c>
      <c r="K316" s="137">
        <v>30</v>
      </c>
      <c r="L316" s="137">
        <v>30</v>
      </c>
      <c r="M316" s="137">
        <v>2</v>
      </c>
      <c r="N316" s="137">
        <v>50</v>
      </c>
      <c r="O316" s="137">
        <v>30</v>
      </c>
    </row>
    <row r="317" spans="1:15">
      <c r="A317" s="25">
        <v>9</v>
      </c>
      <c r="B317" s="220" t="s">
        <v>133</v>
      </c>
      <c r="C317" s="363">
        <v>4</v>
      </c>
      <c r="D317" s="290">
        <v>4</v>
      </c>
      <c r="E317" s="137">
        <v>2.21</v>
      </c>
      <c r="F317" s="137">
        <v>1.79</v>
      </c>
      <c r="G317" s="137">
        <v>1.07</v>
      </c>
      <c r="H317" s="226" t="s">
        <v>180</v>
      </c>
      <c r="I317" s="75" t="s">
        <v>41</v>
      </c>
      <c r="J317" s="365">
        <f t="shared" si="75"/>
        <v>112</v>
      </c>
      <c r="K317" s="137">
        <v>30</v>
      </c>
      <c r="L317" s="137">
        <v>30</v>
      </c>
      <c r="M317" s="137">
        <v>2</v>
      </c>
      <c r="N317" s="137">
        <v>50</v>
      </c>
      <c r="O317" s="137">
        <v>30</v>
      </c>
    </row>
    <row r="318" spans="1:15" ht="13.5" thickBot="1">
      <c r="A318" s="25">
        <v>10</v>
      </c>
      <c r="B318" s="220" t="s">
        <v>164</v>
      </c>
      <c r="C318" s="366">
        <v>4</v>
      </c>
      <c r="D318" s="290">
        <v>5</v>
      </c>
      <c r="E318" s="137">
        <v>1.56</v>
      </c>
      <c r="F318" s="137">
        <v>3.44</v>
      </c>
      <c r="G318" s="137">
        <v>0.76</v>
      </c>
      <c r="H318" s="226" t="s">
        <v>111</v>
      </c>
      <c r="I318" s="75" t="s">
        <v>41</v>
      </c>
      <c r="J318" s="365">
        <f t="shared" si="75"/>
        <v>131</v>
      </c>
      <c r="K318" s="137">
        <v>20</v>
      </c>
      <c r="L318" s="137">
        <v>20</v>
      </c>
      <c r="M318" s="137">
        <v>1</v>
      </c>
      <c r="N318" s="137">
        <v>90</v>
      </c>
      <c r="O318" s="137">
        <v>20</v>
      </c>
    </row>
    <row r="319" spans="1:15" ht="13.5" thickBot="1">
      <c r="A319" s="308"/>
      <c r="B319" s="309" t="s">
        <v>47</v>
      </c>
      <c r="C319" s="308"/>
      <c r="D319" s="369">
        <f>SUM(D316:D318)</f>
        <v>13</v>
      </c>
      <c r="E319" s="329">
        <f>SUM(E316:E318)</f>
        <v>5.98</v>
      </c>
      <c r="F319" s="329">
        <f>SUM(F316:F318)</f>
        <v>7.02</v>
      </c>
      <c r="G319" s="329">
        <f>SUM(G316:G318)</f>
        <v>2.9000000000000004</v>
      </c>
      <c r="H319" s="329" t="s">
        <v>48</v>
      </c>
      <c r="I319" s="370" t="s">
        <v>48</v>
      </c>
      <c r="J319" s="371">
        <f>SUM(J316:J318)</f>
        <v>355</v>
      </c>
      <c r="K319" s="329">
        <f>SUM(K316:K318)</f>
        <v>80</v>
      </c>
      <c r="L319" s="329">
        <f>SUM(L316:L318)</f>
        <v>80</v>
      </c>
      <c r="M319" s="329">
        <f>SUM(M316:M318)</f>
        <v>5</v>
      </c>
      <c r="N319" s="329">
        <f>SUM(N316:N318)</f>
        <v>190</v>
      </c>
      <c r="O319" s="370">
        <f>SUM(O316:O318)</f>
        <v>80</v>
      </c>
    </row>
    <row r="320" spans="1:15">
      <c r="A320" s="245" t="s">
        <v>56</v>
      </c>
      <c r="B320" s="246" t="s">
        <v>57</v>
      </c>
      <c r="C320" s="246"/>
      <c r="D320" s="334"/>
      <c r="E320" s="334"/>
      <c r="F320" s="334"/>
      <c r="G320" s="334"/>
      <c r="H320" s="334"/>
      <c r="I320" s="334"/>
      <c r="J320" s="334"/>
      <c r="K320" s="334"/>
      <c r="L320" s="334"/>
      <c r="M320" s="334"/>
      <c r="N320" s="334"/>
      <c r="O320" s="377"/>
    </row>
    <row r="321" spans="1:15">
      <c r="A321" s="519">
        <v>2</v>
      </c>
      <c r="B321" s="476" t="s">
        <v>137</v>
      </c>
      <c r="C321" s="478">
        <v>4</v>
      </c>
      <c r="D321" s="479">
        <v>4</v>
      </c>
      <c r="E321" s="478">
        <v>1.6</v>
      </c>
      <c r="F321" s="478">
        <v>2.4</v>
      </c>
      <c r="G321" s="478">
        <v>1.18</v>
      </c>
      <c r="H321" s="479" t="s">
        <v>111</v>
      </c>
      <c r="I321" s="496" t="s">
        <v>45</v>
      </c>
      <c r="J321" s="390">
        <f>K321+L321+M321+N321</f>
        <v>101</v>
      </c>
      <c r="K321" s="478">
        <v>10</v>
      </c>
      <c r="L321" s="478">
        <v>30</v>
      </c>
      <c r="M321" s="478">
        <v>1</v>
      </c>
      <c r="N321" s="478">
        <v>60</v>
      </c>
      <c r="O321" s="497">
        <v>30</v>
      </c>
    </row>
    <row r="322" spans="1:15" ht="13.5" thickBot="1">
      <c r="A322" s="480"/>
      <c r="B322" s="393" t="s">
        <v>47</v>
      </c>
      <c r="C322" s="393"/>
      <c r="D322" s="371">
        <f>D321</f>
        <v>4</v>
      </c>
      <c r="E322" s="371">
        <f t="shared" ref="E322:G322" si="76">E321</f>
        <v>1.6</v>
      </c>
      <c r="F322" s="371">
        <f t="shared" si="76"/>
        <v>2.4</v>
      </c>
      <c r="G322" s="371">
        <f t="shared" si="76"/>
        <v>1.18</v>
      </c>
      <c r="H322" s="329" t="s">
        <v>48</v>
      </c>
      <c r="I322" s="330" t="s">
        <v>48</v>
      </c>
      <c r="J322" s="369">
        <f>J321</f>
        <v>101</v>
      </c>
      <c r="K322" s="369">
        <f t="shared" ref="K322:O322" si="77">K321</f>
        <v>10</v>
      </c>
      <c r="L322" s="369">
        <f t="shared" si="77"/>
        <v>30</v>
      </c>
      <c r="M322" s="369">
        <f t="shared" si="77"/>
        <v>1</v>
      </c>
      <c r="N322" s="369">
        <f t="shared" si="77"/>
        <v>60</v>
      </c>
      <c r="O322" s="369">
        <f t="shared" si="77"/>
        <v>30</v>
      </c>
    </row>
    <row r="323" spans="1:15" ht="13.5" thickBot="1">
      <c r="A323" s="410" t="s">
        <v>60</v>
      </c>
      <c r="B323" s="411" t="s">
        <v>194</v>
      </c>
      <c r="C323" s="412">
        <v>4</v>
      </c>
      <c r="D323" s="420">
        <v>6</v>
      </c>
      <c r="E323" s="413">
        <v>0.6</v>
      </c>
      <c r="F323" s="414">
        <v>5.4</v>
      </c>
      <c r="G323" s="414">
        <v>6</v>
      </c>
      <c r="H323" s="415" t="s">
        <v>48</v>
      </c>
      <c r="I323" s="414" t="s">
        <v>45</v>
      </c>
      <c r="J323" s="416">
        <f>M323+N323</f>
        <v>160</v>
      </c>
      <c r="K323" s="414"/>
      <c r="L323" s="414"/>
      <c r="M323" s="417">
        <v>16</v>
      </c>
      <c r="N323" s="417">
        <v>144</v>
      </c>
      <c r="O323" s="418">
        <v>160</v>
      </c>
    </row>
    <row r="324" spans="1:15" ht="13.5" thickBot="1"/>
    <row r="325" spans="1:15" ht="13.5" thickBot="1">
      <c r="A325" s="615" t="s">
        <v>136</v>
      </c>
      <c r="B325" s="616"/>
      <c r="C325" s="421" t="s">
        <v>48</v>
      </c>
      <c r="D325" s="422">
        <f>D309+D312+D316+D317+D318+D321+D323</f>
        <v>30</v>
      </c>
      <c r="E325" s="422">
        <f>E309+E312+E316+E317+E318+E321+E323</f>
        <v>10.739999999999998</v>
      </c>
      <c r="F325" s="422">
        <f>F309+F312+F316+F317+F318+F321+F323</f>
        <v>19.259999999999998</v>
      </c>
      <c r="G325" s="422">
        <f>G309+G312+G316+G317+G318+G321+G323</f>
        <v>12.879999999999999</v>
      </c>
      <c r="H325" s="423" t="s">
        <v>48</v>
      </c>
      <c r="I325" s="424" t="s">
        <v>48</v>
      </c>
      <c r="J325" s="422">
        <f>J309+J312+J316+J317+J318+J321+J323</f>
        <v>801</v>
      </c>
      <c r="K325" s="422">
        <f>K309+K312+K316+K317+K318+K321+K323</f>
        <v>110</v>
      </c>
      <c r="L325" s="422">
        <f>L309+L312+L316+L317+L318+L321+L323</f>
        <v>160</v>
      </c>
      <c r="M325" s="422">
        <f>M309+M312+M316+M317+M318+M321+M323</f>
        <v>23</v>
      </c>
      <c r="N325" s="422">
        <f>N309+N312+N316+N317+N318+N321+N323</f>
        <v>514</v>
      </c>
      <c r="O325" s="508">
        <f>O309+O312+O316+O317+O318+O321+O323</f>
        <v>320</v>
      </c>
    </row>
    <row r="329" spans="1:15" ht="15.75">
      <c r="A329" s="547" t="s">
        <v>110</v>
      </c>
      <c r="B329" s="548"/>
      <c r="C329" s="548"/>
      <c r="D329" s="548"/>
      <c r="E329" s="548"/>
      <c r="F329" s="548"/>
      <c r="G329" s="548"/>
      <c r="H329" s="548"/>
      <c r="I329" s="548"/>
      <c r="J329" s="548"/>
      <c r="K329" s="548"/>
      <c r="L329" s="548"/>
      <c r="M329" s="548"/>
      <c r="N329" s="548"/>
      <c r="O329" s="548"/>
    </row>
    <row r="330" spans="1:15" ht="15.75">
      <c r="A330" s="547" t="s">
        <v>203</v>
      </c>
      <c r="B330" s="547"/>
      <c r="C330" s="547"/>
      <c r="D330" s="547"/>
      <c r="E330" s="547"/>
      <c r="F330" s="547"/>
      <c r="G330" s="547"/>
      <c r="H330" s="547"/>
      <c r="I330" s="547"/>
      <c r="J330" s="547"/>
      <c r="K330" s="547"/>
      <c r="L330" s="547"/>
      <c r="M330" s="547"/>
      <c r="N330" s="547"/>
      <c r="O330" s="547"/>
    </row>
    <row r="331" spans="1:15" ht="15.75">
      <c r="A331" s="522"/>
      <c r="B331" s="522"/>
      <c r="C331" s="522"/>
      <c r="D331" s="522"/>
      <c r="E331" s="522"/>
      <c r="F331" s="522"/>
      <c r="G331" s="522"/>
      <c r="H331" s="522"/>
      <c r="I331" s="522"/>
      <c r="J331" s="522"/>
      <c r="K331" s="522"/>
      <c r="L331" s="522"/>
      <c r="M331" s="522"/>
      <c r="N331" s="522"/>
      <c r="O331" s="522"/>
    </row>
    <row r="332" spans="1:15">
      <c r="A332" s="2"/>
      <c r="B332" s="204" t="s">
        <v>167</v>
      </c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B333" s="203" t="s">
        <v>202</v>
      </c>
    </row>
    <row r="334" spans="1:15">
      <c r="B334" s="203" t="s">
        <v>168</v>
      </c>
    </row>
    <row r="335" spans="1:15">
      <c r="B335" s="203" t="s">
        <v>169</v>
      </c>
    </row>
    <row r="336" spans="1:15">
      <c r="B336" s="203" t="s">
        <v>170</v>
      </c>
    </row>
    <row r="338" spans="1:15" ht="13.5" thickBot="1">
      <c r="B338" s="4" t="s">
        <v>214</v>
      </c>
      <c r="G338" s="5"/>
    </row>
    <row r="339" spans="1:15" ht="13.5" thickBot="1">
      <c r="A339" s="206" t="s">
        <v>8</v>
      </c>
      <c r="B339" s="550" t="s">
        <v>172</v>
      </c>
      <c r="C339" s="553" t="s">
        <v>15</v>
      </c>
      <c r="D339" s="556" t="s">
        <v>9</v>
      </c>
      <c r="E339" s="557"/>
      <c r="F339" s="557"/>
      <c r="G339" s="109"/>
      <c r="H339" s="558" t="s">
        <v>173</v>
      </c>
      <c r="I339" s="561" t="s">
        <v>174</v>
      </c>
      <c r="J339" s="564" t="s">
        <v>13</v>
      </c>
      <c r="K339" s="565"/>
      <c r="L339" s="565"/>
      <c r="M339" s="565"/>
      <c r="N339" s="565"/>
      <c r="O339" s="566"/>
    </row>
    <row r="340" spans="1:15">
      <c r="A340" s="207"/>
      <c r="B340" s="551"/>
      <c r="C340" s="554"/>
      <c r="D340" s="567" t="s">
        <v>16</v>
      </c>
      <c r="E340" s="569" t="s">
        <v>175</v>
      </c>
      <c r="F340" s="571" t="s">
        <v>176</v>
      </c>
      <c r="G340" s="569" t="s">
        <v>177</v>
      </c>
      <c r="H340" s="559"/>
      <c r="I340" s="562"/>
      <c r="J340" s="573" t="s">
        <v>22</v>
      </c>
      <c r="K340" s="574"/>
      <c r="L340" s="574"/>
      <c r="M340" s="575"/>
      <c r="N340" s="571" t="s">
        <v>176</v>
      </c>
      <c r="O340" s="576" t="s">
        <v>178</v>
      </c>
    </row>
    <row r="341" spans="1:15">
      <c r="A341" s="23"/>
      <c r="B341" s="551"/>
      <c r="C341" s="554"/>
      <c r="D341" s="567"/>
      <c r="E341" s="569"/>
      <c r="F341" s="571"/>
      <c r="G341" s="569"/>
      <c r="H341" s="559"/>
      <c r="I341" s="562"/>
      <c r="J341" s="578" t="s">
        <v>16</v>
      </c>
      <c r="K341" s="579" t="s">
        <v>29</v>
      </c>
      <c r="L341" s="582" t="s">
        <v>30</v>
      </c>
      <c r="M341" s="579" t="s">
        <v>23</v>
      </c>
      <c r="N341" s="571"/>
      <c r="O341" s="576"/>
    </row>
    <row r="342" spans="1:15">
      <c r="A342" s="25"/>
      <c r="B342" s="551"/>
      <c r="C342" s="554"/>
      <c r="D342" s="567"/>
      <c r="E342" s="569"/>
      <c r="F342" s="571"/>
      <c r="G342" s="569"/>
      <c r="H342" s="559"/>
      <c r="I342" s="562"/>
      <c r="J342" s="567"/>
      <c r="K342" s="580"/>
      <c r="L342" s="583"/>
      <c r="M342" s="580"/>
      <c r="N342" s="571"/>
      <c r="O342" s="576"/>
    </row>
    <row r="343" spans="1:15">
      <c r="A343" s="25"/>
      <c r="B343" s="551"/>
      <c r="C343" s="554"/>
      <c r="D343" s="567"/>
      <c r="E343" s="569"/>
      <c r="F343" s="571"/>
      <c r="G343" s="569"/>
      <c r="H343" s="559"/>
      <c r="I343" s="562"/>
      <c r="J343" s="567"/>
      <c r="K343" s="580"/>
      <c r="L343" s="583"/>
      <c r="M343" s="580"/>
      <c r="N343" s="571"/>
      <c r="O343" s="576"/>
    </row>
    <row r="344" spans="1:15">
      <c r="A344" s="25"/>
      <c r="B344" s="551"/>
      <c r="C344" s="554"/>
      <c r="D344" s="567"/>
      <c r="E344" s="569"/>
      <c r="F344" s="571"/>
      <c r="G344" s="569"/>
      <c r="H344" s="559"/>
      <c r="I344" s="562"/>
      <c r="J344" s="567"/>
      <c r="K344" s="580"/>
      <c r="L344" s="583"/>
      <c r="M344" s="580"/>
      <c r="N344" s="571"/>
      <c r="O344" s="576"/>
    </row>
    <row r="345" spans="1:15" ht="13.5" thickBot="1">
      <c r="A345" s="46"/>
      <c r="B345" s="552"/>
      <c r="C345" s="555"/>
      <c r="D345" s="568"/>
      <c r="E345" s="570"/>
      <c r="F345" s="572"/>
      <c r="G345" s="570"/>
      <c r="H345" s="560"/>
      <c r="I345" s="563"/>
      <c r="J345" s="568"/>
      <c r="K345" s="581"/>
      <c r="L345" s="584"/>
      <c r="M345" s="581"/>
      <c r="N345" s="572"/>
      <c r="O345" s="577"/>
    </row>
    <row r="346" spans="1:15" ht="13.5" thickBot="1">
      <c r="A346" s="46"/>
      <c r="B346" s="54" t="s">
        <v>37</v>
      </c>
      <c r="C346" s="20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6"/>
    </row>
    <row r="347" spans="1:15" ht="13.5" thickBot="1">
      <c r="A347" s="359" t="s">
        <v>53</v>
      </c>
      <c r="B347" s="360" t="s">
        <v>54</v>
      </c>
      <c r="C347" s="360"/>
      <c r="D347" s="334"/>
      <c r="E347" s="334"/>
      <c r="F347" s="334"/>
      <c r="G347" s="334"/>
      <c r="H347" s="334"/>
      <c r="I347" s="334"/>
      <c r="J347" s="41"/>
      <c r="K347" s="41"/>
      <c r="L347" s="41"/>
      <c r="M347" s="41"/>
      <c r="N347" s="41"/>
      <c r="O347" s="335"/>
    </row>
    <row r="348" spans="1:15">
      <c r="A348" s="25">
        <v>11</v>
      </c>
      <c r="B348" s="220" t="s">
        <v>164</v>
      </c>
      <c r="C348" s="366">
        <v>5</v>
      </c>
      <c r="D348" s="290">
        <v>5</v>
      </c>
      <c r="E348" s="137">
        <v>1.56</v>
      </c>
      <c r="F348" s="137">
        <v>3.44</v>
      </c>
      <c r="G348" s="137">
        <v>0.76</v>
      </c>
      <c r="H348" s="226" t="s">
        <v>180</v>
      </c>
      <c r="I348" s="75" t="s">
        <v>41</v>
      </c>
      <c r="J348" s="365">
        <f t="shared" ref="J348:J352" si="78">K348+L348+M348+N348</f>
        <v>131</v>
      </c>
      <c r="K348" s="137">
        <v>20</v>
      </c>
      <c r="L348" s="137">
        <v>20</v>
      </c>
      <c r="M348" s="137">
        <v>1</v>
      </c>
      <c r="N348" s="137">
        <v>90</v>
      </c>
      <c r="O348" s="137">
        <v>20</v>
      </c>
    </row>
    <row r="349" spans="1:15">
      <c r="A349" s="25">
        <v>12</v>
      </c>
      <c r="B349" s="220" t="s">
        <v>138</v>
      </c>
      <c r="C349" s="366">
        <v>5</v>
      </c>
      <c r="D349" s="290">
        <v>5.5</v>
      </c>
      <c r="E349" s="137">
        <v>1.6</v>
      </c>
      <c r="F349" s="137">
        <v>3.9</v>
      </c>
      <c r="G349" s="137">
        <v>0.78</v>
      </c>
      <c r="H349" s="226" t="s">
        <v>180</v>
      </c>
      <c r="I349" s="75" t="s">
        <v>41</v>
      </c>
      <c r="J349" s="365">
        <f t="shared" si="78"/>
        <v>141</v>
      </c>
      <c r="K349" s="137">
        <v>20</v>
      </c>
      <c r="L349" s="137">
        <v>20</v>
      </c>
      <c r="M349" s="137">
        <v>1</v>
      </c>
      <c r="N349" s="137">
        <v>100</v>
      </c>
      <c r="O349" s="137">
        <v>20</v>
      </c>
    </row>
    <row r="350" spans="1:15">
      <c r="A350" s="234">
        <v>13</v>
      </c>
      <c r="B350" s="220" t="s">
        <v>139</v>
      </c>
      <c r="C350" s="366">
        <v>5</v>
      </c>
      <c r="D350" s="290">
        <v>5</v>
      </c>
      <c r="E350" s="137">
        <v>1.56</v>
      </c>
      <c r="F350" s="137">
        <v>3.44</v>
      </c>
      <c r="G350" s="137">
        <v>0.76</v>
      </c>
      <c r="H350" s="226" t="s">
        <v>111</v>
      </c>
      <c r="I350" s="75" t="s">
        <v>41</v>
      </c>
      <c r="J350" s="365">
        <f t="shared" si="78"/>
        <v>131</v>
      </c>
      <c r="K350" s="137">
        <v>20</v>
      </c>
      <c r="L350" s="137">
        <v>20</v>
      </c>
      <c r="M350" s="137">
        <v>1</v>
      </c>
      <c r="N350" s="137">
        <v>90</v>
      </c>
      <c r="O350" s="137">
        <v>20</v>
      </c>
    </row>
    <row r="351" spans="1:15">
      <c r="A351" s="25">
        <v>14</v>
      </c>
      <c r="B351" s="220" t="s">
        <v>140</v>
      </c>
      <c r="C351" s="366">
        <v>5</v>
      </c>
      <c r="D351" s="364">
        <v>5</v>
      </c>
      <c r="E351" s="137">
        <v>1.56</v>
      </c>
      <c r="F351" s="137">
        <v>3.44</v>
      </c>
      <c r="G351" s="137">
        <v>0.76</v>
      </c>
      <c r="H351" s="226" t="s">
        <v>180</v>
      </c>
      <c r="I351" s="75" t="s">
        <v>41</v>
      </c>
      <c r="J351" s="365">
        <f t="shared" si="78"/>
        <v>131</v>
      </c>
      <c r="K351" s="137">
        <v>20</v>
      </c>
      <c r="L351" s="137">
        <v>20</v>
      </c>
      <c r="M351" s="137">
        <v>1</v>
      </c>
      <c r="N351" s="137">
        <v>90</v>
      </c>
      <c r="O351" s="137">
        <v>20</v>
      </c>
    </row>
    <row r="352" spans="1:15" ht="13.5" thickBot="1">
      <c r="A352" s="25">
        <v>15</v>
      </c>
      <c r="B352" s="220" t="s">
        <v>141</v>
      </c>
      <c r="C352" s="366">
        <v>5</v>
      </c>
      <c r="D352" s="364">
        <v>5</v>
      </c>
      <c r="E352" s="137">
        <v>1.56</v>
      </c>
      <c r="F352" s="137">
        <v>3.44</v>
      </c>
      <c r="G352" s="137">
        <v>0.76</v>
      </c>
      <c r="H352" s="226" t="s">
        <v>180</v>
      </c>
      <c r="I352" s="75" t="s">
        <v>41</v>
      </c>
      <c r="J352" s="365">
        <f t="shared" si="78"/>
        <v>131</v>
      </c>
      <c r="K352" s="137">
        <v>20</v>
      </c>
      <c r="L352" s="137">
        <v>20</v>
      </c>
      <c r="M352" s="137">
        <v>1</v>
      </c>
      <c r="N352" s="137">
        <v>90</v>
      </c>
      <c r="O352" s="137">
        <v>20</v>
      </c>
    </row>
    <row r="353" spans="1:15" ht="13.5" thickBot="1">
      <c r="A353" s="308"/>
      <c r="B353" s="309" t="s">
        <v>47</v>
      </c>
      <c r="C353" s="308"/>
      <c r="D353" s="369">
        <f>SUM(D348:D352)</f>
        <v>25.5</v>
      </c>
      <c r="E353" s="329">
        <f>SUM(E348:E352)</f>
        <v>7.8400000000000016</v>
      </c>
      <c r="F353" s="329">
        <f>SUM(F348:F352)</f>
        <v>17.66</v>
      </c>
      <c r="G353" s="329">
        <f>SUM(G348:G352)</f>
        <v>3.8199999999999994</v>
      </c>
      <c r="H353" s="329" t="s">
        <v>48</v>
      </c>
      <c r="I353" s="370" t="s">
        <v>48</v>
      </c>
      <c r="J353" s="371">
        <f>SUM(J348:J352)</f>
        <v>665</v>
      </c>
      <c r="K353" s="329">
        <f>SUM(K348:K352)</f>
        <v>100</v>
      </c>
      <c r="L353" s="329">
        <f>SUM(L348:L352)</f>
        <v>100</v>
      </c>
      <c r="M353" s="329">
        <f>SUM(M348:M352)</f>
        <v>5</v>
      </c>
      <c r="N353" s="329">
        <f>SUM(N348:N352)</f>
        <v>460</v>
      </c>
      <c r="O353" s="370">
        <f>SUM(O348:O352)</f>
        <v>100</v>
      </c>
    </row>
    <row r="354" spans="1:15">
      <c r="A354" s="245" t="s">
        <v>56</v>
      </c>
      <c r="B354" s="246" t="s">
        <v>57</v>
      </c>
      <c r="C354" s="246"/>
      <c r="D354" s="334"/>
      <c r="E354" s="334"/>
      <c r="F354" s="334"/>
      <c r="G354" s="334"/>
      <c r="H354" s="334"/>
      <c r="I354" s="334"/>
      <c r="J354" s="334"/>
      <c r="K354" s="334"/>
      <c r="L354" s="334"/>
      <c r="M354" s="334"/>
      <c r="N354" s="334"/>
      <c r="O354" s="377"/>
    </row>
    <row r="355" spans="1:15">
      <c r="A355" s="520" t="s">
        <v>205</v>
      </c>
      <c r="B355" s="211" t="s">
        <v>206</v>
      </c>
      <c r="C355" s="638">
        <v>5</v>
      </c>
      <c r="D355" s="638">
        <v>4.5</v>
      </c>
      <c r="E355" s="599">
        <v>1.1499999999999999</v>
      </c>
      <c r="F355" s="599">
        <v>3.35</v>
      </c>
      <c r="G355" s="599">
        <v>0.74</v>
      </c>
      <c r="H355" s="606" t="s">
        <v>111</v>
      </c>
      <c r="I355" s="636" t="s">
        <v>45</v>
      </c>
      <c r="J355" s="638">
        <f>K355+L355+M355+N355</f>
        <v>121</v>
      </c>
      <c r="K355" s="599">
        <v>10</v>
      </c>
      <c r="L355" s="599">
        <v>20</v>
      </c>
      <c r="M355" s="599">
        <v>1</v>
      </c>
      <c r="N355" s="599">
        <v>90</v>
      </c>
      <c r="O355" s="586">
        <v>20</v>
      </c>
    </row>
    <row r="356" spans="1:15">
      <c r="A356" s="520" t="s">
        <v>207</v>
      </c>
      <c r="B356" s="211" t="s">
        <v>160</v>
      </c>
      <c r="C356" s="639"/>
      <c r="D356" s="639"/>
      <c r="E356" s="640"/>
      <c r="F356" s="640"/>
      <c r="G356" s="640"/>
      <c r="H356" s="640"/>
      <c r="I356" s="637"/>
      <c r="J356" s="639"/>
      <c r="K356" s="640"/>
      <c r="L356" s="640"/>
      <c r="M356" s="640"/>
      <c r="N356" s="640"/>
      <c r="O356" s="641"/>
    </row>
    <row r="357" spans="1:15" ht="13.5" thickBot="1">
      <c r="A357" s="480"/>
      <c r="B357" s="393" t="s">
        <v>47</v>
      </c>
      <c r="C357" s="393"/>
      <c r="D357" s="371">
        <f>D355</f>
        <v>4.5</v>
      </c>
      <c r="E357" s="371">
        <f t="shared" ref="E357:G357" si="79">E355</f>
        <v>1.1499999999999999</v>
      </c>
      <c r="F357" s="371">
        <f t="shared" si="79"/>
        <v>3.35</v>
      </c>
      <c r="G357" s="371">
        <f t="shared" si="79"/>
        <v>0.74</v>
      </c>
      <c r="H357" s="329" t="s">
        <v>48</v>
      </c>
      <c r="I357" s="330" t="s">
        <v>48</v>
      </c>
      <c r="J357" s="369">
        <f>J355</f>
        <v>121</v>
      </c>
      <c r="K357" s="369">
        <f t="shared" ref="K357:O357" si="80">K355</f>
        <v>10</v>
      </c>
      <c r="L357" s="369">
        <f t="shared" si="80"/>
        <v>20</v>
      </c>
      <c r="M357" s="369">
        <f t="shared" si="80"/>
        <v>1</v>
      </c>
      <c r="N357" s="369">
        <f t="shared" si="80"/>
        <v>90</v>
      </c>
      <c r="O357" s="369">
        <f t="shared" si="80"/>
        <v>20</v>
      </c>
    </row>
    <row r="358" spans="1:15" ht="13.5" thickBot="1"/>
    <row r="359" spans="1:15" ht="13.5" thickBot="1">
      <c r="A359" s="615" t="s">
        <v>150</v>
      </c>
      <c r="B359" s="616"/>
      <c r="C359" s="421" t="s">
        <v>48</v>
      </c>
      <c r="D359" s="422">
        <f>D348+D349+D350+D351+D352+D355</f>
        <v>30</v>
      </c>
      <c r="E359" s="422">
        <f>E348+E349+E350+E351+E352+E355</f>
        <v>8.990000000000002</v>
      </c>
      <c r="F359" s="422">
        <f>F348+F349+F350+F351+F352+F355</f>
        <v>21.01</v>
      </c>
      <c r="G359" s="422">
        <f>G348+G349+G350+G351+G352+G355</f>
        <v>4.5599999999999996</v>
      </c>
      <c r="H359" s="423" t="s">
        <v>48</v>
      </c>
      <c r="I359" s="424" t="s">
        <v>48</v>
      </c>
      <c r="J359" s="422">
        <f>J348+J349+J350+J351+J352+J355</f>
        <v>786</v>
      </c>
      <c r="K359" s="422">
        <f>K348+K349+K350+K351+K352+K355</f>
        <v>110</v>
      </c>
      <c r="L359" s="422">
        <f>L348+L349+L350+L351+L352+L355</f>
        <v>120</v>
      </c>
      <c r="M359" s="422">
        <f>M348+M349+M350+M351+M352+M355</f>
        <v>6</v>
      </c>
      <c r="N359" s="422">
        <f>N348+N349+N350+N351+N352+N355</f>
        <v>550</v>
      </c>
      <c r="O359" s="508">
        <f>O348+O349+O350+O351+O352+O355</f>
        <v>120</v>
      </c>
    </row>
    <row r="364" spans="1:15" ht="15.75">
      <c r="A364" s="547" t="s">
        <v>110</v>
      </c>
      <c r="B364" s="548"/>
      <c r="C364" s="548"/>
      <c r="D364" s="548"/>
      <c r="E364" s="548"/>
      <c r="F364" s="548"/>
      <c r="G364" s="548"/>
      <c r="H364" s="548"/>
      <c r="I364" s="548"/>
      <c r="J364" s="548"/>
      <c r="K364" s="548"/>
      <c r="L364" s="548"/>
      <c r="M364" s="548"/>
      <c r="N364" s="548"/>
      <c r="O364" s="548"/>
    </row>
    <row r="365" spans="1:15" ht="15.75">
      <c r="A365" s="547" t="s">
        <v>203</v>
      </c>
      <c r="B365" s="547"/>
      <c r="C365" s="547"/>
      <c r="D365" s="547"/>
      <c r="E365" s="547"/>
      <c r="F365" s="547"/>
      <c r="G365" s="547"/>
      <c r="H365" s="547"/>
      <c r="I365" s="547"/>
      <c r="J365" s="547"/>
      <c r="K365" s="547"/>
      <c r="L365" s="547"/>
      <c r="M365" s="547"/>
      <c r="N365" s="547"/>
      <c r="O365" s="547"/>
    </row>
    <row r="366" spans="1:15" ht="15.75">
      <c r="A366" s="522"/>
      <c r="B366" s="522"/>
      <c r="C366" s="522"/>
      <c r="D366" s="522"/>
      <c r="E366" s="522"/>
      <c r="F366" s="522"/>
      <c r="G366" s="522"/>
      <c r="H366" s="522"/>
      <c r="I366" s="522"/>
      <c r="J366" s="522"/>
      <c r="K366" s="522"/>
      <c r="L366" s="522"/>
      <c r="M366" s="522"/>
      <c r="N366" s="522"/>
      <c r="O366" s="522"/>
    </row>
    <row r="367" spans="1:15">
      <c r="A367" s="2"/>
      <c r="B367" s="204" t="s">
        <v>167</v>
      </c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B368" s="203" t="s">
        <v>202</v>
      </c>
    </row>
    <row r="369" spans="1:15">
      <c r="B369" s="203" t="s">
        <v>168</v>
      </c>
    </row>
    <row r="370" spans="1:15">
      <c r="B370" s="203" t="s">
        <v>169</v>
      </c>
    </row>
    <row r="371" spans="1:15">
      <c r="B371" s="203" t="s">
        <v>170</v>
      </c>
    </row>
    <row r="373" spans="1:15" ht="13.5" thickBot="1">
      <c r="B373" s="4" t="s">
        <v>215</v>
      </c>
      <c r="G373" s="5"/>
    </row>
    <row r="374" spans="1:15" ht="13.5" thickBot="1">
      <c r="A374" s="206" t="s">
        <v>8</v>
      </c>
      <c r="B374" s="550" t="s">
        <v>172</v>
      </c>
      <c r="C374" s="553" t="s">
        <v>15</v>
      </c>
      <c r="D374" s="556" t="s">
        <v>9</v>
      </c>
      <c r="E374" s="557"/>
      <c r="F374" s="557"/>
      <c r="G374" s="109"/>
      <c r="H374" s="558" t="s">
        <v>173</v>
      </c>
      <c r="I374" s="561" t="s">
        <v>174</v>
      </c>
      <c r="J374" s="564" t="s">
        <v>13</v>
      </c>
      <c r="K374" s="565"/>
      <c r="L374" s="565"/>
      <c r="M374" s="565"/>
      <c r="N374" s="565"/>
      <c r="O374" s="566"/>
    </row>
    <row r="375" spans="1:15">
      <c r="A375" s="207"/>
      <c r="B375" s="551"/>
      <c r="C375" s="554"/>
      <c r="D375" s="567" t="s">
        <v>16</v>
      </c>
      <c r="E375" s="569" t="s">
        <v>175</v>
      </c>
      <c r="F375" s="571" t="s">
        <v>176</v>
      </c>
      <c r="G375" s="569" t="s">
        <v>177</v>
      </c>
      <c r="H375" s="559"/>
      <c r="I375" s="562"/>
      <c r="J375" s="573" t="s">
        <v>22</v>
      </c>
      <c r="K375" s="574"/>
      <c r="L375" s="574"/>
      <c r="M375" s="575"/>
      <c r="N375" s="571" t="s">
        <v>176</v>
      </c>
      <c r="O375" s="576" t="s">
        <v>178</v>
      </c>
    </row>
    <row r="376" spans="1:15">
      <c r="A376" s="23"/>
      <c r="B376" s="551"/>
      <c r="C376" s="554"/>
      <c r="D376" s="567"/>
      <c r="E376" s="569"/>
      <c r="F376" s="571"/>
      <c r="G376" s="569"/>
      <c r="H376" s="559"/>
      <c r="I376" s="562"/>
      <c r="J376" s="578" t="s">
        <v>16</v>
      </c>
      <c r="K376" s="579" t="s">
        <v>29</v>
      </c>
      <c r="L376" s="582" t="s">
        <v>30</v>
      </c>
      <c r="M376" s="579" t="s">
        <v>23</v>
      </c>
      <c r="N376" s="571"/>
      <c r="O376" s="576"/>
    </row>
    <row r="377" spans="1:15">
      <c r="A377" s="25"/>
      <c r="B377" s="551"/>
      <c r="C377" s="554"/>
      <c r="D377" s="567"/>
      <c r="E377" s="569"/>
      <c r="F377" s="571"/>
      <c r="G377" s="569"/>
      <c r="H377" s="559"/>
      <c r="I377" s="562"/>
      <c r="J377" s="567"/>
      <c r="K377" s="580"/>
      <c r="L377" s="583"/>
      <c r="M377" s="580"/>
      <c r="N377" s="571"/>
      <c r="O377" s="576"/>
    </row>
    <row r="378" spans="1:15">
      <c r="A378" s="25"/>
      <c r="B378" s="551"/>
      <c r="C378" s="554"/>
      <c r="D378" s="567"/>
      <c r="E378" s="569"/>
      <c r="F378" s="571"/>
      <c r="G378" s="569"/>
      <c r="H378" s="559"/>
      <c r="I378" s="562"/>
      <c r="J378" s="567"/>
      <c r="K378" s="580"/>
      <c r="L378" s="583"/>
      <c r="M378" s="580"/>
      <c r="N378" s="571"/>
      <c r="O378" s="576"/>
    </row>
    <row r="379" spans="1:15">
      <c r="A379" s="25"/>
      <c r="B379" s="551"/>
      <c r="C379" s="554"/>
      <c r="D379" s="567"/>
      <c r="E379" s="569"/>
      <c r="F379" s="571"/>
      <c r="G379" s="569"/>
      <c r="H379" s="559"/>
      <c r="I379" s="562"/>
      <c r="J379" s="567"/>
      <c r="K379" s="580"/>
      <c r="L379" s="583"/>
      <c r="M379" s="580"/>
      <c r="N379" s="571"/>
      <c r="O379" s="576"/>
    </row>
    <row r="380" spans="1:15" ht="13.5" thickBot="1">
      <c r="A380" s="46"/>
      <c r="B380" s="552"/>
      <c r="C380" s="555"/>
      <c r="D380" s="568"/>
      <c r="E380" s="570"/>
      <c r="F380" s="572"/>
      <c r="G380" s="570"/>
      <c r="H380" s="560"/>
      <c r="I380" s="563"/>
      <c r="J380" s="568"/>
      <c r="K380" s="581"/>
      <c r="L380" s="584"/>
      <c r="M380" s="581"/>
      <c r="N380" s="572"/>
      <c r="O380" s="577"/>
    </row>
    <row r="381" spans="1:15" ht="13.5" thickBot="1">
      <c r="A381" s="46"/>
      <c r="B381" s="54" t="s">
        <v>37</v>
      </c>
      <c r="C381" s="20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6"/>
    </row>
    <row r="382" spans="1:15" ht="13.5" thickBot="1">
      <c r="A382" s="359" t="s">
        <v>53</v>
      </c>
      <c r="B382" s="360" t="s">
        <v>54</v>
      </c>
      <c r="C382" s="360"/>
      <c r="D382" s="334"/>
      <c r="E382" s="334"/>
      <c r="F382" s="334"/>
      <c r="G382" s="334"/>
      <c r="H382" s="334"/>
      <c r="I382" s="334"/>
      <c r="J382" s="41"/>
      <c r="K382" s="41"/>
      <c r="L382" s="41"/>
      <c r="M382" s="41"/>
      <c r="N382" s="41"/>
      <c r="O382" s="335"/>
    </row>
    <row r="383" spans="1:15">
      <c r="A383" s="25">
        <v>16</v>
      </c>
      <c r="B383" s="220" t="s">
        <v>142</v>
      </c>
      <c r="C383" s="363">
        <v>6</v>
      </c>
      <c r="D383" s="364">
        <v>5</v>
      </c>
      <c r="E383" s="137">
        <v>1.56</v>
      </c>
      <c r="F383" s="137">
        <v>3.44</v>
      </c>
      <c r="G383" s="137">
        <v>0.76</v>
      </c>
      <c r="H383" s="226" t="s">
        <v>180</v>
      </c>
      <c r="I383" s="75" t="s">
        <v>41</v>
      </c>
      <c r="J383" s="365">
        <f t="shared" ref="J383:J385" si="81">K383+L383+M383+N383</f>
        <v>131</v>
      </c>
      <c r="K383" s="137">
        <v>20</v>
      </c>
      <c r="L383" s="137">
        <v>20</v>
      </c>
      <c r="M383" s="137">
        <v>1</v>
      </c>
      <c r="N383" s="137">
        <v>90</v>
      </c>
      <c r="O383" s="137">
        <v>20</v>
      </c>
    </row>
    <row r="384" spans="1:15">
      <c r="A384" s="25">
        <v>17</v>
      </c>
      <c r="B384" s="220" t="s">
        <v>143</v>
      </c>
      <c r="C384" s="366">
        <v>6</v>
      </c>
      <c r="D384" s="364">
        <v>5</v>
      </c>
      <c r="E384" s="137">
        <v>1.56</v>
      </c>
      <c r="F384" s="137">
        <v>3.44</v>
      </c>
      <c r="G384" s="137">
        <v>0.76</v>
      </c>
      <c r="H384" s="226" t="s">
        <v>180</v>
      </c>
      <c r="I384" s="75" t="s">
        <v>41</v>
      </c>
      <c r="J384" s="365">
        <f t="shared" si="81"/>
        <v>131</v>
      </c>
      <c r="K384" s="137">
        <v>20</v>
      </c>
      <c r="L384" s="137">
        <v>20</v>
      </c>
      <c r="M384" s="137">
        <v>1</v>
      </c>
      <c r="N384" s="137">
        <v>90</v>
      </c>
      <c r="O384" s="137">
        <v>20</v>
      </c>
    </row>
    <row r="385" spans="1:15">
      <c r="A385" s="367">
        <v>18</v>
      </c>
      <c r="B385" s="211" t="s">
        <v>144</v>
      </c>
      <c r="C385" s="368">
        <v>6</v>
      </c>
      <c r="D385" s="368">
        <v>5.5</v>
      </c>
      <c r="E385" s="278">
        <v>1.6</v>
      </c>
      <c r="F385" s="278">
        <v>3.9</v>
      </c>
      <c r="G385" s="278">
        <v>0.78</v>
      </c>
      <c r="H385" s="276" t="s">
        <v>180</v>
      </c>
      <c r="I385" s="279" t="s">
        <v>45</v>
      </c>
      <c r="J385" s="278">
        <f t="shared" si="81"/>
        <v>141</v>
      </c>
      <c r="K385" s="278">
        <v>20</v>
      </c>
      <c r="L385" s="278">
        <v>20</v>
      </c>
      <c r="M385" s="278">
        <v>1</v>
      </c>
      <c r="N385" s="278">
        <v>100</v>
      </c>
      <c r="O385" s="278">
        <v>20</v>
      </c>
    </row>
    <row r="386" spans="1:15">
      <c r="A386" s="367" t="s">
        <v>186</v>
      </c>
      <c r="B386" s="211" t="s">
        <v>163</v>
      </c>
      <c r="C386" s="589">
        <v>6</v>
      </c>
      <c r="D386" s="589">
        <v>5.5</v>
      </c>
      <c r="E386" s="591">
        <v>1.6</v>
      </c>
      <c r="F386" s="591">
        <v>3.9</v>
      </c>
      <c r="G386" s="591">
        <v>0.78</v>
      </c>
      <c r="H386" s="592" t="s">
        <v>111</v>
      </c>
      <c r="I386" s="593" t="s">
        <v>45</v>
      </c>
      <c r="J386" s="594">
        <f>K386+L386+M386+N386</f>
        <v>141</v>
      </c>
      <c r="K386" s="591">
        <v>20</v>
      </c>
      <c r="L386" s="591">
        <v>20</v>
      </c>
      <c r="M386" s="591">
        <v>1</v>
      </c>
      <c r="N386" s="591">
        <v>100</v>
      </c>
      <c r="O386" s="591">
        <v>20</v>
      </c>
    </row>
    <row r="387" spans="1:15" ht="13.5" thickBot="1">
      <c r="A387" s="367" t="s">
        <v>187</v>
      </c>
      <c r="B387" s="211" t="s">
        <v>153</v>
      </c>
      <c r="C387" s="590"/>
      <c r="D387" s="590"/>
      <c r="E387" s="591"/>
      <c r="F387" s="591"/>
      <c r="G387" s="591"/>
      <c r="H387" s="591"/>
      <c r="I387" s="593"/>
      <c r="J387" s="594"/>
      <c r="K387" s="591"/>
      <c r="L387" s="591"/>
      <c r="M387" s="591"/>
      <c r="N387" s="591"/>
      <c r="O387" s="591"/>
    </row>
    <row r="388" spans="1:15" ht="13.5" thickBot="1">
      <c r="A388" s="308"/>
      <c r="B388" s="309" t="s">
        <v>47</v>
      </c>
      <c r="C388" s="308"/>
      <c r="D388" s="369">
        <f>SUM(D383:D387)</f>
        <v>21</v>
      </c>
      <c r="E388" s="329">
        <f>SUM(E383:E387)</f>
        <v>6.32</v>
      </c>
      <c r="F388" s="329">
        <f>SUM(F383:F387)</f>
        <v>14.68</v>
      </c>
      <c r="G388" s="329">
        <f>SUM(G383:G387)</f>
        <v>3.08</v>
      </c>
      <c r="H388" s="329" t="s">
        <v>48</v>
      </c>
      <c r="I388" s="370" t="s">
        <v>48</v>
      </c>
      <c r="J388" s="371">
        <f>SUM(J383:J387)</f>
        <v>544</v>
      </c>
      <c r="K388" s="329">
        <f>SUM(K383:K387)</f>
        <v>80</v>
      </c>
      <c r="L388" s="329">
        <f>SUM(L383:L387)</f>
        <v>80</v>
      </c>
      <c r="M388" s="329">
        <f>SUM(M383:M387)</f>
        <v>4</v>
      </c>
      <c r="N388" s="329">
        <f>SUM(N383:N387)</f>
        <v>380</v>
      </c>
      <c r="O388" s="370">
        <f>SUM(O383:O387)</f>
        <v>80</v>
      </c>
    </row>
    <row r="389" spans="1:15" ht="13.5" thickBot="1">
      <c r="A389" s="359" t="s">
        <v>58</v>
      </c>
      <c r="B389" s="360" t="s">
        <v>59</v>
      </c>
      <c r="C389" s="246"/>
      <c r="D389" s="334"/>
      <c r="E389" s="334"/>
      <c r="F389" s="334"/>
      <c r="G389" s="334"/>
      <c r="H389" s="334"/>
      <c r="I389" s="334"/>
      <c r="J389" s="334"/>
      <c r="K389" s="334"/>
      <c r="L389" s="334"/>
      <c r="M389" s="334"/>
      <c r="N389" s="334"/>
      <c r="O389" s="377"/>
    </row>
    <row r="390" spans="1:15">
      <c r="A390" s="397">
        <v>1</v>
      </c>
      <c r="B390" s="398" t="s">
        <v>146</v>
      </c>
      <c r="C390" s="468">
        <v>6</v>
      </c>
      <c r="D390" s="400">
        <v>2.5</v>
      </c>
      <c r="E390" s="399">
        <v>0.71</v>
      </c>
      <c r="F390" s="399">
        <v>1.79</v>
      </c>
      <c r="G390" s="399">
        <v>0</v>
      </c>
      <c r="H390" s="255" t="s">
        <v>111</v>
      </c>
      <c r="I390" s="473" t="s">
        <v>45</v>
      </c>
      <c r="J390" s="400">
        <f>K390+L390+M390+N390</f>
        <v>70</v>
      </c>
      <c r="K390" s="401">
        <v>20</v>
      </c>
      <c r="L390" s="401"/>
      <c r="M390" s="399">
        <v>0</v>
      </c>
      <c r="N390" s="399">
        <v>50</v>
      </c>
      <c r="O390" s="258">
        <v>0</v>
      </c>
    </row>
    <row r="391" spans="1:15">
      <c r="A391" s="367">
        <v>2</v>
      </c>
      <c r="B391" s="402" t="s">
        <v>147</v>
      </c>
      <c r="C391" s="469">
        <v>6</v>
      </c>
      <c r="D391" s="273">
        <v>2.5</v>
      </c>
      <c r="E391" s="278">
        <v>0.79</v>
      </c>
      <c r="F391" s="278">
        <v>1.71</v>
      </c>
      <c r="G391" s="278">
        <v>0.68</v>
      </c>
      <c r="H391" s="276" t="s">
        <v>111</v>
      </c>
      <c r="I391" s="224" t="s">
        <v>45</v>
      </c>
      <c r="J391" s="273">
        <f>K391+L391+M391+N391</f>
        <v>73</v>
      </c>
      <c r="K391" s="403"/>
      <c r="L391" s="403">
        <v>20</v>
      </c>
      <c r="M391" s="278">
        <v>3</v>
      </c>
      <c r="N391" s="278">
        <v>50</v>
      </c>
      <c r="O391" s="280">
        <v>20</v>
      </c>
    </row>
    <row r="392" spans="1:15" ht="13.5" thickBot="1">
      <c r="A392" s="367">
        <v>3</v>
      </c>
      <c r="B392" s="402" t="s">
        <v>148</v>
      </c>
      <c r="C392" s="469">
        <v>6</v>
      </c>
      <c r="D392" s="273">
        <v>4</v>
      </c>
      <c r="E392" s="278">
        <v>1.28</v>
      </c>
      <c r="F392" s="278">
        <v>2.72</v>
      </c>
      <c r="G392" s="278">
        <v>1.1599999999999999</v>
      </c>
      <c r="H392" s="276" t="s">
        <v>111</v>
      </c>
      <c r="I392" s="224" t="s">
        <v>45</v>
      </c>
      <c r="J392" s="273">
        <f t="shared" ref="J392" si="82">K392+L392+M392+N392</f>
        <v>103</v>
      </c>
      <c r="K392" s="403"/>
      <c r="L392" s="403">
        <v>30</v>
      </c>
      <c r="M392" s="278">
        <v>3</v>
      </c>
      <c r="N392" s="278">
        <v>70</v>
      </c>
      <c r="O392" s="280">
        <v>30</v>
      </c>
    </row>
    <row r="393" spans="1:15" ht="13.5" thickBot="1">
      <c r="A393" s="308"/>
      <c r="B393" s="309" t="s">
        <v>47</v>
      </c>
      <c r="C393" s="393"/>
      <c r="D393" s="371">
        <f>SUM(D390:D392)</f>
        <v>9</v>
      </c>
      <c r="E393" s="371">
        <f t="shared" ref="E393:G393" si="83">SUM(E390:E392)</f>
        <v>2.7800000000000002</v>
      </c>
      <c r="F393" s="371">
        <f t="shared" si="83"/>
        <v>6.2200000000000006</v>
      </c>
      <c r="G393" s="371">
        <f t="shared" si="83"/>
        <v>1.8399999999999999</v>
      </c>
      <c r="H393" s="329" t="s">
        <v>48</v>
      </c>
      <c r="I393" s="370" t="s">
        <v>48</v>
      </c>
      <c r="J393" s="371">
        <f>SUM(J390:J392)</f>
        <v>246</v>
      </c>
      <c r="K393" s="371">
        <f t="shared" ref="K393:O393" si="84">SUM(K390:K392)</f>
        <v>20</v>
      </c>
      <c r="L393" s="371">
        <f t="shared" si="84"/>
        <v>50</v>
      </c>
      <c r="M393" s="371">
        <f t="shared" si="84"/>
        <v>6</v>
      </c>
      <c r="N393" s="371">
        <f t="shared" si="84"/>
        <v>170</v>
      </c>
      <c r="O393" s="371">
        <f t="shared" si="84"/>
        <v>50</v>
      </c>
    </row>
    <row r="394" spans="1:15" ht="13.5" thickBot="1"/>
    <row r="395" spans="1:15" ht="13.5" thickBot="1">
      <c r="A395" s="615" t="s">
        <v>151</v>
      </c>
      <c r="B395" s="616"/>
      <c r="C395" s="421" t="s">
        <v>48</v>
      </c>
      <c r="D395" s="425">
        <f>D383+D384+D385+D386+D390+D391+D392</f>
        <v>30</v>
      </c>
      <c r="E395" s="426">
        <f>E383+E384+E385+E386+E390+E391+E392</f>
        <v>9.1</v>
      </c>
      <c r="F395" s="426">
        <f>F383+F384+F385+F386+F390+F391+F392</f>
        <v>20.9</v>
      </c>
      <c r="G395" s="426">
        <f>G383+G384+G385+G386+G390+G391+G392</f>
        <v>4.92</v>
      </c>
      <c r="H395" s="426" t="s">
        <v>48</v>
      </c>
      <c r="I395" s="427" t="s">
        <v>48</v>
      </c>
      <c r="J395" s="425">
        <f>J383+J384+J385+J386+J390+J391+J392</f>
        <v>790</v>
      </c>
      <c r="K395" s="426">
        <f>K383+K384+K385+K386+K390+K391+K392</f>
        <v>100</v>
      </c>
      <c r="L395" s="426">
        <f>L383+L384+L385+L386+L390+L391+L392</f>
        <v>130</v>
      </c>
      <c r="M395" s="426">
        <f>M383+M384+M385+M386+M390+M391+M392</f>
        <v>10</v>
      </c>
      <c r="N395" s="426">
        <f>N383+N384+N385+N386+N390+N391+N392</f>
        <v>550</v>
      </c>
      <c r="O395" s="427">
        <f>O383+O384+O385+O386+O390+O391+O392</f>
        <v>130</v>
      </c>
    </row>
    <row r="400" spans="1:15" ht="15.75">
      <c r="A400" s="547" t="s">
        <v>110</v>
      </c>
      <c r="B400" s="548"/>
      <c r="C400" s="548"/>
      <c r="D400" s="548"/>
      <c r="E400" s="548"/>
      <c r="F400" s="548"/>
      <c r="G400" s="548"/>
      <c r="H400" s="548"/>
      <c r="I400" s="548"/>
      <c r="J400" s="548"/>
      <c r="K400" s="548"/>
      <c r="L400" s="548"/>
      <c r="M400" s="548"/>
      <c r="N400" s="548"/>
      <c r="O400" s="548"/>
    </row>
    <row r="401" spans="1:15" ht="15.75">
      <c r="A401" s="547" t="s">
        <v>203</v>
      </c>
      <c r="B401" s="547"/>
      <c r="C401" s="547"/>
      <c r="D401" s="547"/>
      <c r="E401" s="547"/>
      <c r="F401" s="547"/>
      <c r="G401" s="547"/>
      <c r="H401" s="547"/>
      <c r="I401" s="547"/>
      <c r="J401" s="547"/>
      <c r="K401" s="547"/>
      <c r="L401" s="547"/>
      <c r="M401" s="547"/>
      <c r="N401" s="547"/>
      <c r="O401" s="547"/>
    </row>
    <row r="402" spans="1:15" ht="15.75">
      <c r="A402" s="522"/>
      <c r="B402" s="522"/>
      <c r="C402" s="522"/>
      <c r="D402" s="522"/>
      <c r="E402" s="522"/>
      <c r="F402" s="522"/>
      <c r="G402" s="522"/>
      <c r="H402" s="522"/>
      <c r="I402" s="522"/>
      <c r="J402" s="522"/>
      <c r="K402" s="522"/>
      <c r="L402" s="522"/>
      <c r="M402" s="522"/>
      <c r="N402" s="522"/>
      <c r="O402" s="522"/>
    </row>
    <row r="403" spans="1:15">
      <c r="A403" s="2"/>
      <c r="B403" s="204" t="s">
        <v>167</v>
      </c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B404" s="203" t="s">
        <v>202</v>
      </c>
    </row>
    <row r="405" spans="1:15">
      <c r="B405" s="203" t="s">
        <v>168</v>
      </c>
    </row>
    <row r="406" spans="1:15">
      <c r="B406" s="203" t="s">
        <v>169</v>
      </c>
    </row>
    <row r="407" spans="1:15">
      <c r="B407" s="203" t="s">
        <v>170</v>
      </c>
    </row>
    <row r="409" spans="1:15" ht="13.5" thickBot="1">
      <c r="B409" s="4" t="s">
        <v>218</v>
      </c>
      <c r="G409" s="5"/>
    </row>
    <row r="410" spans="1:15" ht="13.5" thickBot="1">
      <c r="A410" s="206" t="s">
        <v>8</v>
      </c>
      <c r="B410" s="550" t="s">
        <v>172</v>
      </c>
      <c r="C410" s="553" t="s">
        <v>15</v>
      </c>
      <c r="D410" s="556" t="s">
        <v>9</v>
      </c>
      <c r="E410" s="557"/>
      <c r="F410" s="557"/>
      <c r="G410" s="109"/>
      <c r="H410" s="558" t="s">
        <v>173</v>
      </c>
      <c r="I410" s="561" t="s">
        <v>174</v>
      </c>
      <c r="J410" s="564" t="s">
        <v>13</v>
      </c>
      <c r="K410" s="565"/>
      <c r="L410" s="565"/>
      <c r="M410" s="565"/>
      <c r="N410" s="565"/>
      <c r="O410" s="566"/>
    </row>
    <row r="411" spans="1:15">
      <c r="A411" s="207"/>
      <c r="B411" s="551"/>
      <c r="C411" s="554"/>
      <c r="D411" s="567" t="s">
        <v>16</v>
      </c>
      <c r="E411" s="569" t="s">
        <v>175</v>
      </c>
      <c r="F411" s="571" t="s">
        <v>176</v>
      </c>
      <c r="G411" s="569" t="s">
        <v>177</v>
      </c>
      <c r="H411" s="559"/>
      <c r="I411" s="562"/>
      <c r="J411" s="573" t="s">
        <v>22</v>
      </c>
      <c r="K411" s="574"/>
      <c r="L411" s="574"/>
      <c r="M411" s="575"/>
      <c r="N411" s="571" t="s">
        <v>176</v>
      </c>
      <c r="O411" s="576" t="s">
        <v>178</v>
      </c>
    </row>
    <row r="412" spans="1:15">
      <c r="A412" s="23"/>
      <c r="B412" s="551"/>
      <c r="C412" s="554"/>
      <c r="D412" s="567"/>
      <c r="E412" s="569"/>
      <c r="F412" s="571"/>
      <c r="G412" s="569"/>
      <c r="H412" s="559"/>
      <c r="I412" s="562"/>
      <c r="J412" s="578" t="s">
        <v>16</v>
      </c>
      <c r="K412" s="579" t="s">
        <v>29</v>
      </c>
      <c r="L412" s="582" t="s">
        <v>30</v>
      </c>
      <c r="M412" s="579" t="s">
        <v>23</v>
      </c>
      <c r="N412" s="571"/>
      <c r="O412" s="576"/>
    </row>
    <row r="413" spans="1:15">
      <c r="A413" s="25"/>
      <c r="B413" s="551"/>
      <c r="C413" s="554"/>
      <c r="D413" s="567"/>
      <c r="E413" s="569"/>
      <c r="F413" s="571"/>
      <c r="G413" s="569"/>
      <c r="H413" s="559"/>
      <c r="I413" s="562"/>
      <c r="J413" s="567"/>
      <c r="K413" s="580"/>
      <c r="L413" s="583"/>
      <c r="M413" s="580"/>
      <c r="N413" s="571"/>
      <c r="O413" s="576"/>
    </row>
    <row r="414" spans="1:15">
      <c r="A414" s="25"/>
      <c r="B414" s="551"/>
      <c r="C414" s="554"/>
      <c r="D414" s="567"/>
      <c r="E414" s="569"/>
      <c r="F414" s="571"/>
      <c r="G414" s="569"/>
      <c r="H414" s="559"/>
      <c r="I414" s="562"/>
      <c r="J414" s="567"/>
      <c r="K414" s="580"/>
      <c r="L414" s="583"/>
      <c r="M414" s="580"/>
      <c r="N414" s="571"/>
      <c r="O414" s="576"/>
    </row>
    <row r="415" spans="1:15">
      <c r="A415" s="25"/>
      <c r="B415" s="551"/>
      <c r="C415" s="554"/>
      <c r="D415" s="567"/>
      <c r="E415" s="569"/>
      <c r="F415" s="571"/>
      <c r="G415" s="569"/>
      <c r="H415" s="559"/>
      <c r="I415" s="562"/>
      <c r="J415" s="567"/>
      <c r="K415" s="580"/>
      <c r="L415" s="583"/>
      <c r="M415" s="580"/>
      <c r="N415" s="571"/>
      <c r="O415" s="576"/>
    </row>
    <row r="416" spans="1:15" ht="13.5" thickBot="1">
      <c r="A416" s="46"/>
      <c r="B416" s="552"/>
      <c r="C416" s="555"/>
      <c r="D416" s="568"/>
      <c r="E416" s="570"/>
      <c r="F416" s="572"/>
      <c r="G416" s="570"/>
      <c r="H416" s="560"/>
      <c r="I416" s="563"/>
      <c r="J416" s="568"/>
      <c r="K416" s="581"/>
      <c r="L416" s="584"/>
      <c r="M416" s="581"/>
      <c r="N416" s="572"/>
      <c r="O416" s="577"/>
    </row>
    <row r="417" spans="1:16" ht="13.5" thickBot="1">
      <c r="A417" s="46"/>
      <c r="B417" s="54" t="s">
        <v>37</v>
      </c>
      <c r="C417" s="20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6"/>
    </row>
    <row r="418" spans="1:16" ht="13.5" thickBot="1">
      <c r="A418" s="359" t="s">
        <v>53</v>
      </c>
      <c r="B418" s="360" t="s">
        <v>54</v>
      </c>
      <c r="C418" s="360"/>
      <c r="D418" s="334"/>
      <c r="E418" s="334"/>
      <c r="F418" s="334"/>
      <c r="G418" s="334"/>
      <c r="H418" s="334"/>
      <c r="I418" s="334"/>
      <c r="J418" s="41"/>
      <c r="K418" s="41"/>
      <c r="L418" s="41"/>
      <c r="M418" s="41"/>
      <c r="N418" s="41"/>
      <c r="O418" s="335"/>
      <c r="P418" s="33"/>
    </row>
    <row r="419" spans="1:16">
      <c r="A419" s="25">
        <v>20</v>
      </c>
      <c r="B419" s="493" t="s">
        <v>149</v>
      </c>
      <c r="C419" s="363">
        <v>7</v>
      </c>
      <c r="D419" s="364">
        <v>1</v>
      </c>
      <c r="E419" s="137">
        <v>0.4</v>
      </c>
      <c r="F419" s="137">
        <v>0.6</v>
      </c>
      <c r="G419" s="137">
        <v>0</v>
      </c>
      <c r="H419" s="226" t="s">
        <v>111</v>
      </c>
      <c r="I419" s="75" t="s">
        <v>41</v>
      </c>
      <c r="J419" s="365">
        <f t="shared" ref="J419" si="85">K419+L419+M419+N419</f>
        <v>25</v>
      </c>
      <c r="K419" s="137">
        <v>10</v>
      </c>
      <c r="L419" s="137"/>
      <c r="M419" s="137">
        <v>0</v>
      </c>
      <c r="N419" s="137">
        <v>15</v>
      </c>
      <c r="O419" s="137"/>
      <c r="P419" s="362">
        <f t="shared" ref="P419" si="86">J419/D419</f>
        <v>25</v>
      </c>
    </row>
    <row r="420" spans="1:16">
      <c r="A420" s="367" t="s">
        <v>188</v>
      </c>
      <c r="B420" s="211" t="s">
        <v>155</v>
      </c>
      <c r="C420" s="589">
        <v>7</v>
      </c>
      <c r="D420" s="612">
        <v>4</v>
      </c>
      <c r="E420" s="591">
        <v>1.62</v>
      </c>
      <c r="F420" s="591">
        <v>2.38</v>
      </c>
      <c r="G420" s="591">
        <v>0.79</v>
      </c>
      <c r="H420" s="592" t="s">
        <v>180</v>
      </c>
      <c r="I420" s="593" t="s">
        <v>45</v>
      </c>
      <c r="J420" s="594">
        <f>K420+L420+M420+N420</f>
        <v>101</v>
      </c>
      <c r="K420" s="591">
        <v>20</v>
      </c>
      <c r="L420" s="591">
        <v>20</v>
      </c>
      <c r="M420" s="591">
        <v>1</v>
      </c>
      <c r="N420" s="591">
        <v>60</v>
      </c>
      <c r="O420" s="591">
        <v>20</v>
      </c>
      <c r="P420" s="585">
        <f>J420/D420</f>
        <v>25.25</v>
      </c>
    </row>
    <row r="421" spans="1:16" ht="13.5" thickBot="1">
      <c r="A421" s="367" t="s">
        <v>189</v>
      </c>
      <c r="B421" s="222" t="s">
        <v>154</v>
      </c>
      <c r="C421" s="590"/>
      <c r="D421" s="613"/>
      <c r="E421" s="607"/>
      <c r="F421" s="607"/>
      <c r="G421" s="607"/>
      <c r="H421" s="607"/>
      <c r="I421" s="610"/>
      <c r="J421" s="611"/>
      <c r="K421" s="607"/>
      <c r="L421" s="607"/>
      <c r="M421" s="607"/>
      <c r="N421" s="607"/>
      <c r="O421" s="607"/>
      <c r="P421" s="585"/>
    </row>
    <row r="422" spans="1:16" ht="13.5" thickBot="1">
      <c r="A422" s="308"/>
      <c r="B422" s="309" t="s">
        <v>47</v>
      </c>
      <c r="C422" s="308"/>
      <c r="D422" s="369">
        <f>SUM(D394:D421)</f>
        <v>35</v>
      </c>
      <c r="E422" s="329">
        <f>SUM(E394:E421)</f>
        <v>11.120000000000001</v>
      </c>
      <c r="F422" s="329">
        <f>SUM(F394:F421)</f>
        <v>23.88</v>
      </c>
      <c r="G422" s="329">
        <f>SUM(G394:G421)</f>
        <v>5.71</v>
      </c>
      <c r="H422" s="329" t="s">
        <v>48</v>
      </c>
      <c r="I422" s="370" t="s">
        <v>48</v>
      </c>
      <c r="J422" s="371">
        <f>SUM(J394:J421)</f>
        <v>916</v>
      </c>
      <c r="K422" s="329">
        <f>SUM(K394:K421)</f>
        <v>130</v>
      </c>
      <c r="L422" s="329">
        <f>SUM(L394:L421)</f>
        <v>150</v>
      </c>
      <c r="M422" s="329">
        <f>SUM(M394:M421)</f>
        <v>11</v>
      </c>
      <c r="N422" s="329">
        <f>SUM(N394:N421)</f>
        <v>625</v>
      </c>
      <c r="O422" s="370">
        <f>SUM(O394:O421)</f>
        <v>150</v>
      </c>
      <c r="P422" s="362">
        <f t="shared" ref="P422" si="87">J422/D422</f>
        <v>26.171428571428571</v>
      </c>
    </row>
    <row r="423" spans="1:16">
      <c r="A423" s="245" t="s">
        <v>56</v>
      </c>
      <c r="B423" s="246" t="s">
        <v>57</v>
      </c>
      <c r="C423" s="246"/>
      <c r="D423" s="334"/>
      <c r="E423" s="334"/>
      <c r="F423" s="334"/>
      <c r="G423" s="334"/>
      <c r="H423" s="334"/>
      <c r="I423" s="334"/>
      <c r="J423" s="334"/>
      <c r="K423" s="334"/>
      <c r="L423" s="334"/>
      <c r="M423" s="334"/>
      <c r="N423" s="334"/>
      <c r="O423" s="377"/>
    </row>
    <row r="424" spans="1:16">
      <c r="A424" s="520" t="s">
        <v>192</v>
      </c>
      <c r="B424" s="491" t="s">
        <v>161</v>
      </c>
      <c r="C424" s="638">
        <v>7</v>
      </c>
      <c r="D424" s="638">
        <v>4</v>
      </c>
      <c r="E424" s="599">
        <v>1.17</v>
      </c>
      <c r="F424" s="599">
        <v>2.83</v>
      </c>
      <c r="G424" s="599">
        <v>1.1299999999999999</v>
      </c>
      <c r="H424" s="606" t="s">
        <v>111</v>
      </c>
      <c r="I424" s="636" t="s">
        <v>45</v>
      </c>
      <c r="J424" s="638">
        <f>K424+L424+M424+N424</f>
        <v>106</v>
      </c>
      <c r="K424" s="599"/>
      <c r="L424" s="599">
        <v>30</v>
      </c>
      <c r="M424" s="599">
        <v>1</v>
      </c>
      <c r="N424" s="599">
        <v>75</v>
      </c>
      <c r="O424" s="586">
        <v>30</v>
      </c>
    </row>
    <row r="425" spans="1:16">
      <c r="A425" s="520" t="s">
        <v>193</v>
      </c>
      <c r="B425" s="223" t="s">
        <v>208</v>
      </c>
      <c r="C425" s="639"/>
      <c r="D425" s="639"/>
      <c r="E425" s="640"/>
      <c r="F425" s="640"/>
      <c r="G425" s="640"/>
      <c r="H425" s="642"/>
      <c r="I425" s="637"/>
      <c r="J425" s="639"/>
      <c r="K425" s="640"/>
      <c r="L425" s="640"/>
      <c r="M425" s="640"/>
      <c r="N425" s="640"/>
      <c r="O425" s="641"/>
    </row>
    <row r="426" spans="1:16" ht="13.5" thickBot="1">
      <c r="A426" s="480"/>
      <c r="B426" s="393" t="s">
        <v>47</v>
      </c>
      <c r="C426" s="393"/>
      <c r="D426" s="371">
        <f>D424</f>
        <v>4</v>
      </c>
      <c r="E426" s="371">
        <f t="shared" ref="E426:G426" si="88">E424</f>
        <v>1.17</v>
      </c>
      <c r="F426" s="371">
        <f t="shared" si="88"/>
        <v>2.83</v>
      </c>
      <c r="G426" s="371">
        <f t="shared" si="88"/>
        <v>1.1299999999999999</v>
      </c>
      <c r="H426" s="329" t="s">
        <v>48</v>
      </c>
      <c r="I426" s="330" t="s">
        <v>48</v>
      </c>
      <c r="J426" s="369">
        <f>J424</f>
        <v>106</v>
      </c>
      <c r="K426" s="369">
        <f t="shared" ref="K426:O426" si="89">K424</f>
        <v>0</v>
      </c>
      <c r="L426" s="369">
        <f t="shared" si="89"/>
        <v>30</v>
      </c>
      <c r="M426" s="369">
        <f t="shared" si="89"/>
        <v>1</v>
      </c>
      <c r="N426" s="369">
        <f t="shared" si="89"/>
        <v>75</v>
      </c>
      <c r="O426" s="369">
        <f t="shared" si="89"/>
        <v>30</v>
      </c>
    </row>
    <row r="427" spans="1:16" ht="13.5" thickBot="1">
      <c r="A427" s="359" t="s">
        <v>58</v>
      </c>
      <c r="B427" s="360" t="s">
        <v>59</v>
      </c>
      <c r="C427" s="246"/>
      <c r="D427" s="334"/>
      <c r="E427" s="334"/>
      <c r="F427" s="334"/>
      <c r="G427" s="334"/>
      <c r="H427" s="334"/>
      <c r="I427" s="334"/>
      <c r="J427" s="334"/>
      <c r="K427" s="334"/>
      <c r="L427" s="334"/>
      <c r="M427" s="334"/>
      <c r="N427" s="334"/>
      <c r="O427" s="377"/>
    </row>
    <row r="428" spans="1:16">
      <c r="A428" s="367">
        <v>4</v>
      </c>
      <c r="B428" s="402" t="s">
        <v>146</v>
      </c>
      <c r="C428" s="469">
        <v>7</v>
      </c>
      <c r="D428" s="273">
        <v>2.5</v>
      </c>
      <c r="E428" s="278">
        <v>0.71</v>
      </c>
      <c r="F428" s="278">
        <v>1.79</v>
      </c>
      <c r="G428" s="278">
        <v>0</v>
      </c>
      <c r="H428" s="276" t="s">
        <v>111</v>
      </c>
      <c r="I428" s="224" t="s">
        <v>45</v>
      </c>
      <c r="J428" s="273">
        <f t="shared" ref="J428:J429" si="90">K428+L428+M428+N428</f>
        <v>70</v>
      </c>
      <c r="K428" s="403">
        <v>20</v>
      </c>
      <c r="L428" s="403"/>
      <c r="M428" s="278">
        <v>0</v>
      </c>
      <c r="N428" s="278">
        <v>50</v>
      </c>
      <c r="O428" s="280">
        <v>0</v>
      </c>
    </row>
    <row r="429" spans="1:16" ht="13.5" thickBot="1">
      <c r="A429" s="404">
        <v>5</v>
      </c>
      <c r="B429" s="402" t="s">
        <v>147</v>
      </c>
      <c r="C429" s="481">
        <v>7</v>
      </c>
      <c r="D429" s="474">
        <v>3.5</v>
      </c>
      <c r="E429" s="405">
        <v>1.24</v>
      </c>
      <c r="F429" s="405">
        <v>2.2599999999999998</v>
      </c>
      <c r="G429" s="405">
        <v>1.1299999999999999</v>
      </c>
      <c r="H429" s="406" t="s">
        <v>111</v>
      </c>
      <c r="I429" s="475" t="s">
        <v>45</v>
      </c>
      <c r="J429" s="474">
        <f t="shared" si="90"/>
        <v>93</v>
      </c>
      <c r="K429" s="407"/>
      <c r="L429" s="407">
        <v>30</v>
      </c>
      <c r="M429" s="405">
        <v>3</v>
      </c>
      <c r="N429" s="405">
        <v>60</v>
      </c>
      <c r="O429" s="408">
        <v>30</v>
      </c>
    </row>
    <row r="430" spans="1:16" ht="13.5" thickBot="1">
      <c r="A430" s="308"/>
      <c r="B430" s="309" t="s">
        <v>47</v>
      </c>
      <c r="C430" s="393"/>
      <c r="D430" s="371">
        <f>SUM(D428:D429)</f>
        <v>6</v>
      </c>
      <c r="E430" s="371">
        <f t="shared" ref="E430:G430" si="91">SUM(E428:E429)</f>
        <v>1.95</v>
      </c>
      <c r="F430" s="371">
        <f t="shared" si="91"/>
        <v>4.05</v>
      </c>
      <c r="G430" s="371">
        <f t="shared" si="91"/>
        <v>1.1299999999999999</v>
      </c>
      <c r="H430" s="329" t="s">
        <v>48</v>
      </c>
      <c r="I430" s="370" t="s">
        <v>48</v>
      </c>
      <c r="J430" s="501">
        <f>SUM(J428:J429)</f>
        <v>163</v>
      </c>
      <c r="K430" s="501">
        <f t="shared" ref="K430:O430" si="92">SUM(K428:K429)</f>
        <v>20</v>
      </c>
      <c r="L430" s="501">
        <f t="shared" si="92"/>
        <v>30</v>
      </c>
      <c r="M430" s="501">
        <f t="shared" si="92"/>
        <v>3</v>
      </c>
      <c r="N430" s="501">
        <f t="shared" si="92"/>
        <v>110</v>
      </c>
      <c r="O430" s="501">
        <f t="shared" si="92"/>
        <v>30</v>
      </c>
    </row>
    <row r="431" spans="1:16" ht="13.5" thickBot="1">
      <c r="A431" s="410" t="s">
        <v>195</v>
      </c>
      <c r="B431" s="411" t="s">
        <v>165</v>
      </c>
      <c r="C431" s="412">
        <v>7</v>
      </c>
      <c r="D431" s="420">
        <v>15</v>
      </c>
      <c r="E431" s="414">
        <v>3</v>
      </c>
      <c r="F431" s="414">
        <v>12</v>
      </c>
      <c r="G431" s="414">
        <v>5</v>
      </c>
      <c r="H431" s="415" t="s">
        <v>48</v>
      </c>
      <c r="I431" s="414" t="s">
        <v>45</v>
      </c>
      <c r="J431" s="416">
        <f>M431+N431</f>
        <v>375</v>
      </c>
      <c r="K431" s="414"/>
      <c r="L431" s="414"/>
      <c r="M431" s="417">
        <v>75</v>
      </c>
      <c r="N431" s="417">
        <v>300</v>
      </c>
      <c r="O431" s="418">
        <v>125</v>
      </c>
    </row>
    <row r="432" spans="1:16" ht="13.5" thickBot="1"/>
    <row r="433" spans="1:15" ht="13.5" thickBot="1">
      <c r="A433" s="615" t="s">
        <v>152</v>
      </c>
      <c r="B433" s="616"/>
      <c r="C433" s="421" t="s">
        <v>48</v>
      </c>
      <c r="D433" s="422">
        <f>D424+D428+D429+D431+D419+D420</f>
        <v>30</v>
      </c>
      <c r="E433" s="422">
        <f t="shared" ref="E433:G433" si="93">E424+E428+E429+E431+E419+E420</f>
        <v>8.14</v>
      </c>
      <c r="F433" s="422">
        <f t="shared" si="93"/>
        <v>21.86</v>
      </c>
      <c r="G433" s="422">
        <f t="shared" si="93"/>
        <v>8.0500000000000007</v>
      </c>
      <c r="H433" s="423" t="s">
        <v>48</v>
      </c>
      <c r="I433" s="424" t="s">
        <v>48</v>
      </c>
      <c r="J433" s="422">
        <f>J424+J428+J429+J431+J419+J420</f>
        <v>770</v>
      </c>
      <c r="K433" s="422">
        <f t="shared" ref="K433:O433" si="94">K424+K428+K429+K431+K419+K420</f>
        <v>50</v>
      </c>
      <c r="L433" s="422">
        <f t="shared" si="94"/>
        <v>80</v>
      </c>
      <c r="M433" s="422">
        <f t="shared" si="94"/>
        <v>80</v>
      </c>
      <c r="N433" s="422">
        <f t="shared" si="94"/>
        <v>560</v>
      </c>
      <c r="O433" s="422">
        <f t="shared" si="94"/>
        <v>205</v>
      </c>
    </row>
  </sheetData>
  <mergeCells count="376"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33:B433"/>
    <mergeCell ref="L424:L425"/>
    <mergeCell ref="M424:M425"/>
    <mergeCell ref="N424:N425"/>
    <mergeCell ref="O424:O425"/>
    <mergeCell ref="C424:C425"/>
    <mergeCell ref="D424:D425"/>
    <mergeCell ref="E424:E425"/>
    <mergeCell ref="F424:F425"/>
    <mergeCell ref="G424:G425"/>
    <mergeCell ref="H424:H425"/>
    <mergeCell ref="I424:I425"/>
    <mergeCell ref="J424:J425"/>
    <mergeCell ref="K424:K425"/>
    <mergeCell ref="A395:B395"/>
    <mergeCell ref="A400:O400"/>
    <mergeCell ref="A401:O401"/>
    <mergeCell ref="B410:B416"/>
    <mergeCell ref="C410:C416"/>
    <mergeCell ref="D410:F410"/>
    <mergeCell ref="H410:H416"/>
    <mergeCell ref="I410:I416"/>
    <mergeCell ref="J410:O410"/>
    <mergeCell ref="D411:D416"/>
    <mergeCell ref="E411:E416"/>
    <mergeCell ref="F411:F416"/>
    <mergeCell ref="G411:G416"/>
    <mergeCell ref="J411:M411"/>
    <mergeCell ref="N411:N416"/>
    <mergeCell ref="O411:O416"/>
    <mergeCell ref="J412:J416"/>
    <mergeCell ref="K412:K416"/>
    <mergeCell ref="L412:L416"/>
    <mergeCell ref="M412:M416"/>
    <mergeCell ref="C386:C387"/>
    <mergeCell ref="D386:D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A364:O364"/>
    <mergeCell ref="A365:O365"/>
    <mergeCell ref="B374:B380"/>
    <mergeCell ref="C374:C380"/>
    <mergeCell ref="D374:F374"/>
    <mergeCell ref="H374:H380"/>
    <mergeCell ref="I374:I380"/>
    <mergeCell ref="J374:O374"/>
    <mergeCell ref="D375:D380"/>
    <mergeCell ref="E375:E380"/>
    <mergeCell ref="F375:F380"/>
    <mergeCell ref="G375:G380"/>
    <mergeCell ref="J375:M375"/>
    <mergeCell ref="N375:N380"/>
    <mergeCell ref="O375:O380"/>
    <mergeCell ref="J376:J380"/>
    <mergeCell ref="K376:K380"/>
    <mergeCell ref="L376:L380"/>
    <mergeCell ref="M376:M380"/>
    <mergeCell ref="A359:B359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A329:O329"/>
    <mergeCell ref="A330:O330"/>
    <mergeCell ref="B339:B345"/>
    <mergeCell ref="C339:C345"/>
    <mergeCell ref="D339:F339"/>
    <mergeCell ref="H339:H345"/>
    <mergeCell ref="I339:I345"/>
    <mergeCell ref="J339:O339"/>
    <mergeCell ref="D340:D345"/>
    <mergeCell ref="E340:E345"/>
    <mergeCell ref="F340:F345"/>
    <mergeCell ref="G340:G345"/>
    <mergeCell ref="J340:M340"/>
    <mergeCell ref="N340:N345"/>
    <mergeCell ref="O340:O345"/>
    <mergeCell ref="J341:J345"/>
    <mergeCell ref="K341:K345"/>
    <mergeCell ref="L341:L345"/>
    <mergeCell ref="M341:M345"/>
    <mergeCell ref="A325:B325"/>
    <mergeCell ref="L312:L313"/>
    <mergeCell ref="M312:M313"/>
    <mergeCell ref="N312:N313"/>
    <mergeCell ref="O312:O313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A290:O290"/>
    <mergeCell ref="A291:O291"/>
    <mergeCell ref="B300:B306"/>
    <mergeCell ref="C300:C306"/>
    <mergeCell ref="D300:F300"/>
    <mergeCell ref="H300:H306"/>
    <mergeCell ref="I300:I306"/>
    <mergeCell ref="J300:O300"/>
    <mergeCell ref="D301:D306"/>
    <mergeCell ref="E301:E306"/>
    <mergeCell ref="F301:F306"/>
    <mergeCell ref="G301:G306"/>
    <mergeCell ref="J301:M301"/>
    <mergeCell ref="N301:N306"/>
    <mergeCell ref="O301:O306"/>
    <mergeCell ref="J302:J306"/>
    <mergeCell ref="K302:K306"/>
    <mergeCell ref="L302:L306"/>
    <mergeCell ref="M302:M306"/>
    <mergeCell ref="A286:B286"/>
    <mergeCell ref="A254:O254"/>
    <mergeCell ref="A255:O255"/>
    <mergeCell ref="B264:B270"/>
    <mergeCell ref="C264:C270"/>
    <mergeCell ref="D264:F264"/>
    <mergeCell ref="H264:H270"/>
    <mergeCell ref="I264:I270"/>
    <mergeCell ref="J264:O264"/>
    <mergeCell ref="D265:D270"/>
    <mergeCell ref="E265:E270"/>
    <mergeCell ref="F265:F270"/>
    <mergeCell ref="G265:G270"/>
    <mergeCell ref="J265:M265"/>
    <mergeCell ref="N265:N270"/>
    <mergeCell ref="O265:O270"/>
    <mergeCell ref="J266:J270"/>
    <mergeCell ref="K266:K270"/>
    <mergeCell ref="L266:L270"/>
    <mergeCell ref="M266:M270"/>
    <mergeCell ref="A250:B250"/>
    <mergeCell ref="A216:O216"/>
    <mergeCell ref="A217:O217"/>
    <mergeCell ref="B226:B232"/>
    <mergeCell ref="C226:C232"/>
    <mergeCell ref="D226:F226"/>
    <mergeCell ref="H226:H232"/>
    <mergeCell ref="I226:I232"/>
    <mergeCell ref="J226:O226"/>
    <mergeCell ref="D227:D232"/>
    <mergeCell ref="E227:E232"/>
    <mergeCell ref="F227:F232"/>
    <mergeCell ref="G227:G232"/>
    <mergeCell ref="J227:M227"/>
    <mergeCell ref="N227:N232"/>
    <mergeCell ref="O227:O232"/>
    <mergeCell ref="J228:J232"/>
    <mergeCell ref="K228:K232"/>
    <mergeCell ref="L228:L232"/>
    <mergeCell ref="M228:M232"/>
    <mergeCell ref="L210:L211"/>
    <mergeCell ref="M210:M211"/>
    <mergeCell ref="N210:N211"/>
    <mergeCell ref="O210:O211"/>
    <mergeCell ref="A214:B214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A172:O172"/>
    <mergeCell ref="A173:O173"/>
    <mergeCell ref="B180:B186"/>
    <mergeCell ref="C180:C186"/>
    <mergeCell ref="D180:F180"/>
    <mergeCell ref="H180:H186"/>
    <mergeCell ref="I180:I186"/>
    <mergeCell ref="J180:O180"/>
    <mergeCell ref="D181:D186"/>
    <mergeCell ref="E181:E186"/>
    <mergeCell ref="F181:F186"/>
    <mergeCell ref="G181:G186"/>
    <mergeCell ref="J181:M181"/>
    <mergeCell ref="N181:N186"/>
    <mergeCell ref="O181:O186"/>
    <mergeCell ref="J182:J186"/>
    <mergeCell ref="K182:K186"/>
    <mergeCell ref="L182:L186"/>
    <mergeCell ref="M182:M186"/>
    <mergeCell ref="J164:L164"/>
    <mergeCell ref="J165:L165"/>
    <mergeCell ref="I166:L166"/>
    <mergeCell ref="J162:L162"/>
    <mergeCell ref="J163:L163"/>
    <mergeCell ref="J160:L160"/>
    <mergeCell ref="J161:L161"/>
    <mergeCell ref="I156:L156"/>
    <mergeCell ref="J122:J126"/>
    <mergeCell ref="K122:K126"/>
    <mergeCell ref="L122:L126"/>
    <mergeCell ref="I120:I126"/>
    <mergeCell ref="J120:O120"/>
    <mergeCell ref="B168:G170"/>
    <mergeCell ref="C81:C82"/>
    <mergeCell ref="D81:D82"/>
    <mergeCell ref="E81:E82"/>
    <mergeCell ref="F81:F82"/>
    <mergeCell ref="G81:G82"/>
    <mergeCell ref="H81:H82"/>
    <mergeCell ref="D162:D163"/>
    <mergeCell ref="E162:E163"/>
    <mergeCell ref="F162:F163"/>
    <mergeCell ref="G162:G163"/>
    <mergeCell ref="D160:D161"/>
    <mergeCell ref="E160:E161"/>
    <mergeCell ref="F160:F161"/>
    <mergeCell ref="G160:G161"/>
    <mergeCell ref="D153:E153"/>
    <mergeCell ref="F153:G153"/>
    <mergeCell ref="D157:D158"/>
    <mergeCell ref="E157:E158"/>
    <mergeCell ref="F157:F158"/>
    <mergeCell ref="G157:G158"/>
    <mergeCell ref="A127:B127"/>
    <mergeCell ref="A128:B128"/>
    <mergeCell ref="H120:H126"/>
    <mergeCell ref="D121:D126"/>
    <mergeCell ref="E121:E126"/>
    <mergeCell ref="F121:F126"/>
    <mergeCell ref="G121:G126"/>
    <mergeCell ref="J121:M121"/>
    <mergeCell ref="N121:N126"/>
    <mergeCell ref="O121:O126"/>
    <mergeCell ref="A111:B111"/>
    <mergeCell ref="A113:B113"/>
    <mergeCell ref="B119:E119"/>
    <mergeCell ref="B120:B126"/>
    <mergeCell ref="C120:C126"/>
    <mergeCell ref="D120:F120"/>
    <mergeCell ref="M122:M126"/>
    <mergeCell ref="A104:B104"/>
    <mergeCell ref="A105:B105"/>
    <mergeCell ref="A106:B106"/>
    <mergeCell ref="A108:B108"/>
    <mergeCell ref="A109:B109"/>
    <mergeCell ref="A110:B110"/>
    <mergeCell ref="O83:O84"/>
    <mergeCell ref="P83:P84"/>
    <mergeCell ref="A100:B100"/>
    <mergeCell ref="A101:B101"/>
    <mergeCell ref="A102:B102"/>
    <mergeCell ref="A103:B103"/>
    <mergeCell ref="I83:I84"/>
    <mergeCell ref="J83:J84"/>
    <mergeCell ref="K83:K84"/>
    <mergeCell ref="L83:L84"/>
    <mergeCell ref="M83:M84"/>
    <mergeCell ref="N83:N84"/>
    <mergeCell ref="C83:C84"/>
    <mergeCell ref="D83:D84"/>
    <mergeCell ref="E83:E84"/>
    <mergeCell ref="F83:F84"/>
    <mergeCell ref="G83:G84"/>
    <mergeCell ref="H83:H84"/>
    <mergeCell ref="P81:P82"/>
    <mergeCell ref="O73:O74"/>
    <mergeCell ref="P73:P74"/>
    <mergeCell ref="I73:I74"/>
    <mergeCell ref="J73:J74"/>
    <mergeCell ref="K73:K74"/>
    <mergeCell ref="L73:L74"/>
    <mergeCell ref="M73:M74"/>
    <mergeCell ref="N73:N74"/>
    <mergeCell ref="I81:I82"/>
    <mergeCell ref="J81:J82"/>
    <mergeCell ref="K81:K82"/>
    <mergeCell ref="L81:L82"/>
    <mergeCell ref="M81:M82"/>
    <mergeCell ref="N81:N82"/>
    <mergeCell ref="O81:O82"/>
    <mergeCell ref="C73:C74"/>
    <mergeCell ref="D73:D74"/>
    <mergeCell ref="E73:E74"/>
    <mergeCell ref="F73:F74"/>
    <mergeCell ref="G73:G74"/>
    <mergeCell ref="H73:H74"/>
    <mergeCell ref="K70:K71"/>
    <mergeCell ref="L70:L71"/>
    <mergeCell ref="M70:M71"/>
    <mergeCell ref="N70:N71"/>
    <mergeCell ref="O70:O71"/>
    <mergeCell ref="P70:P71"/>
    <mergeCell ref="O46:O47"/>
    <mergeCell ref="P46:P47"/>
    <mergeCell ref="C70:C71"/>
    <mergeCell ref="D70:D71"/>
    <mergeCell ref="E70:E71"/>
    <mergeCell ref="F70:F71"/>
    <mergeCell ref="G70:G71"/>
    <mergeCell ref="H70:H71"/>
    <mergeCell ref="I70:I71"/>
    <mergeCell ref="J70:J71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F13:F18"/>
    <mergeCell ref="G13:G18"/>
    <mergeCell ref="J13:M13"/>
    <mergeCell ref="N13:N18"/>
    <mergeCell ref="O13:O18"/>
    <mergeCell ref="J14:J18"/>
    <mergeCell ref="K14:K18"/>
    <mergeCell ref="L14:L18"/>
    <mergeCell ref="M14:M18"/>
    <mergeCell ref="A2:O2"/>
    <mergeCell ref="A3:O3"/>
    <mergeCell ref="B12:B18"/>
    <mergeCell ref="C12:C18"/>
    <mergeCell ref="D12:F12"/>
    <mergeCell ref="H12:H18"/>
    <mergeCell ref="I12:I18"/>
    <mergeCell ref="J12:O12"/>
    <mergeCell ref="D13:D18"/>
    <mergeCell ref="E13:E18"/>
  </mergeCells>
  <phoneticPr fontId="23" type="noConversion"/>
  <pageMargins left="0.70866141732283472" right="0.70866141732283472" top="0.6692913385826772" bottom="0.31496062992125984" header="0.31496062992125984" footer="0.31496062992125984"/>
  <pageSetup paperSize="9" orientation="landscape" r:id="rId1"/>
  <headerFooter>
    <oddHeader>&amp;CZałącznik Nr 10 do uchwały Nr 50 Rady WMiI z dnia 12 marca 2013 roku</oddHeader>
  </headerFooter>
  <rowBreaks count="9" manualBreakCount="9">
    <brk id="118" max="16383" man="1"/>
    <brk id="152" max="16383" man="1"/>
    <brk id="171" max="16383" man="1"/>
    <brk id="214" max="16383" man="1"/>
    <brk id="252" max="16383" man="1"/>
    <brk id="288" max="16383" man="1"/>
    <brk id="327" max="16383" man="1"/>
    <brk id="362" max="16383" man="1"/>
    <brk id="3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Inf_og_I_st_NS</vt:lpstr>
      <vt:lpstr>Inf_ISI_I_st_NS</vt:lpstr>
      <vt:lpstr>Inf_ISI_I_st_NS!Obszar_wydruku</vt:lpstr>
      <vt:lpstr>Inf_og_I_st_NS!Obszar_wydruku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Jakóbowski</dc:creator>
  <cp:lastModifiedBy>Aleksandra</cp:lastModifiedBy>
  <cp:lastPrinted>2014-01-26T14:43:00Z</cp:lastPrinted>
  <dcterms:created xsi:type="dcterms:W3CDTF">2012-04-19T19:12:44Z</dcterms:created>
  <dcterms:modified xsi:type="dcterms:W3CDTF">2014-01-26T14:43:04Z</dcterms:modified>
</cp:coreProperties>
</file>